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15" windowHeight="9210" firstSheet="2" activeTab="2"/>
  </bookViews>
  <sheets>
    <sheet name="Ni" sheetId="1" r:id="rId1"/>
    <sheet name="2 theta(lambda,d)" sheetId="2" r:id="rId2"/>
    <sheet name="Flux_1_corr" sheetId="3" r:id="rId3"/>
    <sheet name="Flux 2" sheetId="4" r:id="rId4"/>
  </sheets>
  <definedNames/>
  <calcPr fullCalcOnLoad="1"/>
</workbook>
</file>

<file path=xl/sharedStrings.xml><?xml version="1.0" encoding="utf-8"?>
<sst xmlns="http://schemas.openxmlformats.org/spreadsheetml/2006/main" count="156" uniqueCount="118">
  <si>
    <t>Gitterabst.
[Å]</t>
  </si>
  <si>
    <t>λ
[Å]</t>
  </si>
  <si>
    <t>( 2  0  0)</t>
  </si>
  <si>
    <t>( 2  2  0)</t>
  </si>
  <si>
    <t>( 3  1  1)</t>
  </si>
  <si>
    <t>( 2  2  2)</t>
  </si>
  <si>
    <t>( 4  0  0)</t>
  </si>
  <si>
    <t>( 3  3  1)</t>
  </si>
  <si>
    <t>( 4  2  0)</t>
  </si>
  <si>
    <t>( 4  2  2)</t>
  </si>
  <si>
    <t>( 3  3  3)</t>
  </si>
  <si>
    <t>( 4  4  0)</t>
  </si>
  <si>
    <t>( 5  3  1)</t>
  </si>
  <si>
    <t>( 4  4  2)</t>
  </si>
  <si>
    <t>( 6  2  0)</t>
  </si>
  <si>
    <t>( 5  3  3)</t>
  </si>
  <si>
    <t>( 6  2  2)</t>
  </si>
  <si>
    <t>( 4  4  4)</t>
  </si>
  <si>
    <t>( 5  5  1)</t>
  </si>
  <si>
    <t>( 6  4  0)</t>
  </si>
  <si>
    <t>( 6  4  2)</t>
  </si>
  <si>
    <t>( 5  5  3)</t>
  </si>
  <si>
    <t>( 8  0  0)</t>
  </si>
  <si>
    <t>( 7  3  3)</t>
  </si>
  <si>
    <t>( 6  4  4)</t>
  </si>
  <si>
    <t>( 6  6  0)</t>
  </si>
  <si>
    <t>( 5  5  5)</t>
  </si>
  <si>
    <t>( 6  6  2)</t>
  </si>
  <si>
    <t>( 8  4  0)</t>
  </si>
  <si>
    <t>( 7  5  3)</t>
  </si>
  <si>
    <t>( 8  4  2)</t>
  </si>
  <si>
    <t>( 6  6  4)</t>
  </si>
  <si>
    <t>( 9  3  1)</t>
  </si>
  <si>
    <t>( 8  4  4)</t>
  </si>
  <si>
    <t>( 7  5  5)</t>
  </si>
  <si>
    <t>( 8  6  0)</t>
  </si>
  <si>
    <t>( 8  6  2)</t>
  </si>
  <si>
    <t>( 7  7  3)</t>
  </si>
  <si>
    <t>( 6  6  6)</t>
  </si>
  <si>
    <t>( 9  5  3)</t>
  </si>
  <si>
    <t>( 8  6  4)</t>
  </si>
  <si>
    <t>(10  4  2)</t>
  </si>
  <si>
    <t>( 7  7  5)</t>
  </si>
  <si>
    <t>( 8  8  0)</t>
  </si>
  <si>
    <t>( 9  5  5)</t>
  </si>
  <si>
    <t>( 8  8  2)</t>
  </si>
  <si>
    <t>( 8  6  6)</t>
  </si>
  <si>
    <t>( 9  7  3)</t>
  </si>
  <si>
    <t>(10  6  2)</t>
  </si>
  <si>
    <t>( 8  8  4)</t>
  </si>
  <si>
    <t>( 7  7  7)</t>
  </si>
  <si>
    <t>(12  2  0)</t>
  </si>
  <si>
    <t>(10  6  4)</t>
  </si>
  <si>
    <t>( 9  7  5)</t>
  </si>
  <si>
    <t>(12  4  0)</t>
  </si>
  <si>
    <t>( 9  9  1)</t>
  </si>
  <si>
    <t>( 8  8  6)</t>
  </si>
  <si>
    <t>(10  8  2)</t>
  </si>
  <si>
    <t>( 9  9  3)</t>
  </si>
  <si>
    <t>(10  6  6)</t>
  </si>
  <si>
    <t>(12  4  4)</t>
  </si>
  <si>
    <t>( 9  7  7)</t>
  </si>
  <si>
    <t>(10  8  4)</t>
  </si>
  <si>
    <t>(12  6  2)</t>
  </si>
  <si>
    <t>( 9  9  5)</t>
  </si>
  <si>
    <t>( 8  8  8)</t>
  </si>
  <si>
    <t>(11  7  5)</t>
  </si>
  <si>
    <t>(12  6  4)</t>
  </si>
  <si>
    <t>(10  8  6)</t>
  </si>
  <si>
    <t>( 1  1  1)</t>
  </si>
  <si>
    <t>Det_max
[deg]</t>
  </si>
  <si>
    <t>Det_min
[deg]</t>
  </si>
  <si>
    <t>λ_min
[Å]</t>
  </si>
  <si>
    <t>λ_max
[Å]</t>
  </si>
  <si>
    <t>Det.angle
[deg]</t>
  </si>
  <si>
    <t>lattice dist.
[Å]</t>
  </si>
  <si>
    <t>GEM</t>
  </si>
  <si>
    <t>D20</t>
  </si>
  <si>
    <t>0.08 - 3.40</t>
  </si>
  <si>
    <t>wavelength
[Ang]</t>
  </si>
  <si>
    <r>
      <t>2.09x10</t>
    </r>
    <r>
      <rPr>
        <vertAlign val="superscript"/>
        <sz val="10"/>
        <rFont val="Arial"/>
        <family val="2"/>
      </rPr>
      <t>6</t>
    </r>
  </si>
  <si>
    <t>det. count rate
[n/s]</t>
  </si>
  <si>
    <t>ratio of count rates</t>
  </si>
  <si>
    <t>take-off
[deg]</t>
  </si>
  <si>
    <t>collim.</t>
  </si>
  <si>
    <t>no</t>
  </si>
  <si>
    <t>Dracula</t>
  </si>
  <si>
    <r>
      <t>3.15x10</t>
    </r>
    <r>
      <rPr>
        <vertAlign val="superscript"/>
        <sz val="10"/>
        <rFont val="Arial"/>
        <family val="2"/>
      </rPr>
      <t>7</t>
    </r>
  </si>
  <si>
    <r>
      <t>1.04x10</t>
    </r>
    <r>
      <rPr>
        <vertAlign val="superscript"/>
        <sz val="10"/>
        <rFont val="Arial"/>
        <family val="2"/>
      </rPr>
      <t>8</t>
    </r>
  </si>
  <si>
    <t>PowGen3</t>
  </si>
  <si>
    <r>
      <t>1.68x10</t>
    </r>
    <r>
      <rPr>
        <vertAlign val="superscript"/>
        <sz val="10"/>
        <rFont val="Arial"/>
        <family val="2"/>
      </rPr>
      <t>7</t>
    </r>
  </si>
  <si>
    <t>0.40 - 3.64</t>
  </si>
  <si>
    <r>
      <t>2.17x10</t>
    </r>
    <r>
      <rPr>
        <vertAlign val="superscript"/>
        <sz val="10"/>
        <rFont val="Arial"/>
        <family val="2"/>
      </rPr>
      <t>8</t>
    </r>
  </si>
  <si>
    <t>0.41 - 1.36</t>
  </si>
  <si>
    <r>
      <t>2.32x10</t>
    </r>
    <r>
      <rPr>
        <vertAlign val="superscript"/>
        <sz val="10"/>
        <rFont val="Arial"/>
        <family val="2"/>
      </rPr>
      <t>7</t>
    </r>
  </si>
  <si>
    <r>
      <t>flux at sample
[n/(cm</t>
    </r>
    <r>
      <rPr>
        <vertAlign val="superscript"/>
        <sz val="10"/>
        <color indexed="9"/>
        <rFont val="Arial"/>
        <family val="2"/>
      </rPr>
      <t>2</t>
    </r>
    <r>
      <rPr>
        <sz val="10"/>
        <color indexed="9"/>
        <rFont val="Arial"/>
        <family val="2"/>
      </rPr>
      <t>s)]</t>
    </r>
  </si>
  <si>
    <r>
      <t>slits (2 x 4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</si>
  <si>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foc. trumpet</t>
  </si>
  <si>
    <t>length
[m]</t>
  </si>
  <si>
    <t>detector cov.
[sterad]</t>
  </si>
  <si>
    <t>0.273</t>
  </si>
  <si>
    <t>1.461</t>
  </si>
  <si>
    <t>SNS_A</t>
  </si>
  <si>
    <t>SNS_B</t>
  </si>
  <si>
    <t>0.26 - 3.79</t>
  </si>
  <si>
    <r>
      <t>8.78x10</t>
    </r>
    <r>
      <rPr>
        <vertAlign val="superscript"/>
        <sz val="10"/>
        <rFont val="Arial"/>
        <family val="2"/>
      </rPr>
      <t>7</t>
    </r>
  </si>
  <si>
    <r>
      <t>curved guide  (1.5 x 3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</si>
  <si>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straight guide  (3 x 5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</si>
  <si>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SNAP</t>
  </si>
  <si>
    <t>1.41 - 2.36</t>
  </si>
  <si>
    <t>0.23 - 3.55</t>
  </si>
  <si>
    <r>
      <t>1.44x10</t>
    </r>
    <r>
      <rPr>
        <vertAlign val="superscript"/>
        <sz val="10"/>
        <rFont val="Arial"/>
        <family val="2"/>
      </rPr>
      <t>6</t>
    </r>
  </si>
  <si>
    <r>
      <t>2.19x10</t>
    </r>
    <r>
      <rPr>
        <vertAlign val="superscript"/>
        <sz val="10"/>
        <rFont val="Arial"/>
        <family val="2"/>
      </rPr>
      <t>7</t>
    </r>
  </si>
  <si>
    <r>
      <t>5.13x10</t>
    </r>
    <r>
      <rPr>
        <vertAlign val="superscript"/>
        <sz val="10"/>
        <rFont val="Arial"/>
        <family val="2"/>
      </rPr>
      <t>7</t>
    </r>
  </si>
  <si>
    <r>
      <t>1.69x10</t>
    </r>
    <r>
      <rPr>
        <vertAlign val="superscript"/>
        <sz val="10"/>
        <rFont val="Arial"/>
        <family val="2"/>
      </rPr>
      <t>8</t>
    </r>
  </si>
  <si>
    <r>
      <t>1.18x10</t>
    </r>
    <r>
      <rPr>
        <vertAlign val="superscript"/>
        <sz val="10"/>
        <rFont val="Arial"/>
        <family val="2"/>
      </rPr>
      <t>7</t>
    </r>
  </si>
  <si>
    <r>
      <t>1.02x10</t>
    </r>
    <r>
      <rPr>
        <vertAlign val="superscript"/>
        <sz val="10"/>
        <rFont val="Arial"/>
        <family val="2"/>
      </rPr>
      <t>8</t>
    </r>
  </si>
  <si>
    <r>
      <t>2.18x10</t>
    </r>
    <r>
      <rPr>
        <vertAlign val="superscript"/>
        <sz val="10"/>
        <rFont val="Arial"/>
        <family val="2"/>
      </rPr>
      <t>8</t>
    </r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</si>
</sst>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"/>
    <numFmt numFmtId="181" formatCode="0.00000"/>
    <numFmt numFmtId="182" formatCode="0.0000"/>
    <numFmt numFmtId="183" formatCode="0.0%"/>
    <numFmt numFmtId="184" formatCode="0.0"/>
    <numFmt numFmtId="185" formatCode="0.000000"/>
  </numFmts>
  <fonts count="4">
    <font>
      <sz val="10"/>
      <name val="Arial"/>
      <family val="0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82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182" fontId="0" fillId="0" borderId="1" xfId="0" applyNumberFormat="1" applyBorder="1" applyAlignment="1">
      <alignment vertical="center"/>
    </xf>
    <xf numFmtId="182" fontId="0" fillId="0" borderId="1" xfId="0" applyNumberFormat="1" applyBorder="1" applyAlignment="1">
      <alignment/>
    </xf>
    <xf numFmtId="183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82" fontId="0" fillId="2" borderId="1" xfId="0" applyNumberFormat="1" applyFill="1" applyBorder="1" applyAlignment="1">
      <alignment/>
    </xf>
    <xf numFmtId="182" fontId="0" fillId="3" borderId="1" xfId="0" applyNumberFormat="1" applyFill="1" applyBorder="1" applyAlignment="1">
      <alignment/>
    </xf>
    <xf numFmtId="0" fontId="0" fillId="4" borderId="1" xfId="0" applyFill="1" applyBorder="1" applyAlignment="1">
      <alignment horizontal="center" vertical="center"/>
    </xf>
    <xf numFmtId="182" fontId="0" fillId="0" borderId="1" xfId="0" applyNumberFormat="1" applyFill="1" applyBorder="1" applyAlignment="1">
      <alignment/>
    </xf>
    <xf numFmtId="182" fontId="0" fillId="4" borderId="1" xfId="0" applyNumberFormat="1" applyFill="1" applyBorder="1" applyAlignment="1">
      <alignment/>
    </xf>
    <xf numFmtId="0" fontId="0" fillId="5" borderId="1" xfId="0" applyFill="1" applyBorder="1" applyAlignment="1">
      <alignment horizontal="center" vertical="center" wrapText="1"/>
    </xf>
    <xf numFmtId="182" fontId="0" fillId="6" borderId="1" xfId="0" applyNumberFormat="1" applyFill="1" applyBorder="1" applyAlignment="1">
      <alignment/>
    </xf>
    <xf numFmtId="182" fontId="0" fillId="7" borderId="1" xfId="0" applyNumberFormat="1" applyFill="1" applyBorder="1" applyAlignment="1">
      <alignment/>
    </xf>
    <xf numFmtId="183" fontId="0" fillId="0" borderId="1" xfId="0" applyNumberFormat="1" applyBorder="1" applyAlignment="1">
      <alignment vertical="center"/>
    </xf>
    <xf numFmtId="0" fontId="0" fillId="8" borderId="1" xfId="0" applyFill="1" applyBorder="1" applyAlignment="1">
      <alignment horizontal="center" vertical="center" wrapText="1"/>
    </xf>
    <xf numFmtId="182" fontId="0" fillId="9" borderId="1" xfId="0" applyNumberFormat="1" applyFill="1" applyBorder="1" applyAlignment="1">
      <alignment/>
    </xf>
    <xf numFmtId="0" fontId="0" fillId="9" borderId="1" xfId="0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/>
    </xf>
    <xf numFmtId="0" fontId="0" fillId="7" borderId="3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0" fillId="7" borderId="5" xfId="0" applyFont="1" applyFill="1" applyBorder="1" applyAlignment="1">
      <alignment/>
    </xf>
    <xf numFmtId="0" fontId="0" fillId="9" borderId="1" xfId="0" applyFont="1" applyFill="1" applyBorder="1" applyAlignment="1">
      <alignment/>
    </xf>
    <xf numFmtId="11" fontId="0" fillId="9" borderId="1" xfId="0" applyNumberFormat="1" applyFont="1" applyFill="1" applyBorder="1" applyAlignment="1">
      <alignment horizontal="right"/>
    </xf>
    <xf numFmtId="2" fontId="0" fillId="9" borderId="1" xfId="0" applyNumberFormat="1" applyFont="1" applyFill="1" applyBorder="1" applyAlignment="1">
      <alignment/>
    </xf>
    <xf numFmtId="49" fontId="0" fillId="7" borderId="1" xfId="0" applyNumberFormat="1" applyFont="1" applyFill="1" applyBorder="1" applyAlignment="1">
      <alignment horizontal="center" vertical="top"/>
    </xf>
    <xf numFmtId="180" fontId="0" fillId="7" borderId="1" xfId="0" applyNumberFormat="1" applyFont="1" applyFill="1" applyBorder="1" applyAlignment="1">
      <alignment horizontal="center" vertical="top"/>
    </xf>
    <xf numFmtId="0" fontId="1" fillId="10" borderId="6" xfId="0" applyFont="1" applyFill="1" applyBorder="1" applyAlignment="1">
      <alignment/>
    </xf>
    <xf numFmtId="0" fontId="1" fillId="10" borderId="3" xfId="0" applyFont="1" applyFill="1" applyBorder="1" applyAlignment="1">
      <alignment horizontal="center" vertical="top" wrapText="1"/>
    </xf>
    <xf numFmtId="0" fontId="1" fillId="10" borderId="7" xfId="0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/>
    </xf>
    <xf numFmtId="184" fontId="0" fillId="9" borderId="9" xfId="0" applyNumberFormat="1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0" fillId="9" borderId="4" xfId="0" applyFont="1" applyFill="1" applyBorder="1" applyAlignment="1">
      <alignment/>
    </xf>
    <xf numFmtId="2" fontId="0" fillId="9" borderId="4" xfId="0" applyNumberFormat="1" applyFont="1" applyFill="1" applyBorder="1" applyAlignment="1">
      <alignment/>
    </xf>
    <xf numFmtId="49" fontId="0" fillId="7" borderId="4" xfId="0" applyNumberFormat="1" applyFont="1" applyFill="1" applyBorder="1" applyAlignment="1">
      <alignment horizontal="center" vertical="top"/>
    </xf>
    <xf numFmtId="180" fontId="0" fillId="7" borderId="4" xfId="0" applyNumberFormat="1" applyFont="1" applyFill="1" applyBorder="1" applyAlignment="1">
      <alignment horizontal="center" vertical="top"/>
    </xf>
    <xf numFmtId="11" fontId="0" fillId="9" borderId="4" xfId="0" applyNumberFormat="1" applyFont="1" applyFill="1" applyBorder="1" applyAlignment="1">
      <alignment horizontal="right"/>
    </xf>
    <xf numFmtId="184" fontId="0" fillId="9" borderId="11" xfId="0" applyNumberFormat="1" applyFont="1" applyFill="1" applyBorder="1" applyAlignment="1">
      <alignment/>
    </xf>
    <xf numFmtId="0" fontId="1" fillId="10" borderId="12" xfId="0" applyFont="1" applyFill="1" applyBorder="1" applyAlignment="1">
      <alignment/>
    </xf>
    <xf numFmtId="0" fontId="0" fillId="9" borderId="13" xfId="0" applyFont="1" applyFill="1" applyBorder="1" applyAlignment="1">
      <alignment/>
    </xf>
    <xf numFmtId="2" fontId="0" fillId="9" borderId="13" xfId="0" applyNumberFormat="1" applyFont="1" applyFill="1" applyBorder="1" applyAlignment="1">
      <alignment/>
    </xf>
    <xf numFmtId="0" fontId="0" fillId="7" borderId="13" xfId="0" applyFont="1" applyFill="1" applyBorder="1" applyAlignment="1">
      <alignment horizontal="center" vertical="top"/>
    </xf>
    <xf numFmtId="180" fontId="0" fillId="7" borderId="13" xfId="0" applyNumberFormat="1" applyFont="1" applyFill="1" applyBorder="1" applyAlignment="1">
      <alignment horizontal="center" vertical="top"/>
    </xf>
    <xf numFmtId="11" fontId="0" fillId="9" borderId="13" xfId="0" applyNumberFormat="1" applyFont="1" applyFill="1" applyBorder="1" applyAlignment="1">
      <alignment horizontal="right"/>
    </xf>
    <xf numFmtId="0" fontId="0" fillId="7" borderId="13" xfId="0" applyFont="1" applyFill="1" applyBorder="1" applyAlignment="1">
      <alignment/>
    </xf>
    <xf numFmtId="184" fontId="0" fillId="9" borderId="14" xfId="0" applyNumberFormat="1" applyFont="1" applyFill="1" applyBorder="1" applyAlignment="1">
      <alignment/>
    </xf>
    <xf numFmtId="0" fontId="0" fillId="9" borderId="3" xfId="0" applyFont="1" applyFill="1" applyBorder="1" applyAlignment="1">
      <alignment/>
    </xf>
    <xf numFmtId="2" fontId="0" fillId="9" borderId="3" xfId="0" applyNumberFormat="1" applyFont="1" applyFill="1" applyBorder="1" applyAlignment="1">
      <alignment/>
    </xf>
    <xf numFmtId="49" fontId="0" fillId="7" borderId="3" xfId="0" applyNumberFormat="1" applyFont="1" applyFill="1" applyBorder="1" applyAlignment="1">
      <alignment horizontal="center" vertical="top"/>
    </xf>
    <xf numFmtId="180" fontId="0" fillId="7" borderId="3" xfId="0" applyNumberFormat="1" applyFont="1" applyFill="1" applyBorder="1" applyAlignment="1">
      <alignment horizontal="center" vertical="top"/>
    </xf>
    <xf numFmtId="11" fontId="0" fillId="9" borderId="3" xfId="0" applyNumberFormat="1" applyFont="1" applyFill="1" applyBorder="1" applyAlignment="1">
      <alignment horizontal="right"/>
    </xf>
    <xf numFmtId="184" fontId="0" fillId="9" borderId="7" xfId="0" applyNumberFormat="1" applyFont="1" applyFill="1" applyBorder="1" applyAlignment="1">
      <alignment/>
    </xf>
    <xf numFmtId="0" fontId="1" fillId="10" borderId="15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2" fontId="0" fillId="9" borderId="5" xfId="0" applyNumberFormat="1" applyFont="1" applyFill="1" applyBorder="1" applyAlignment="1">
      <alignment/>
    </xf>
    <xf numFmtId="49" fontId="0" fillId="7" borderId="5" xfId="0" applyNumberFormat="1" applyFont="1" applyFill="1" applyBorder="1" applyAlignment="1">
      <alignment horizontal="center" vertical="top"/>
    </xf>
    <xf numFmtId="180" fontId="0" fillId="7" borderId="5" xfId="0" applyNumberFormat="1" applyFont="1" applyFill="1" applyBorder="1" applyAlignment="1">
      <alignment horizontal="center" vertical="top"/>
    </xf>
    <xf numFmtId="11" fontId="0" fillId="9" borderId="5" xfId="0" applyNumberFormat="1" applyFont="1" applyFill="1" applyBorder="1" applyAlignment="1">
      <alignment horizontal="right"/>
    </xf>
    <xf numFmtId="184" fontId="0" fillId="9" borderId="16" xfId="0" applyNumberFormat="1" applyFont="1" applyFill="1" applyBorder="1" applyAlignment="1">
      <alignment/>
    </xf>
    <xf numFmtId="0" fontId="0" fillId="7" borderId="1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38"/>
  <sheetViews>
    <sheetView workbookViewId="0" topLeftCell="A1">
      <selection activeCell="B24" sqref="B24:B29"/>
    </sheetView>
  </sheetViews>
  <sheetFormatPr defaultColWidth="9.140625" defaultRowHeight="12.75"/>
  <cols>
    <col min="1" max="1" width="10.28125" style="0" customWidth="1"/>
    <col min="2" max="5" width="10.00390625" style="0" customWidth="1"/>
    <col min="7" max="7" width="9.28125" style="0" bestFit="1" customWidth="1"/>
  </cols>
  <sheetData>
    <row r="1" spans="1:7" ht="25.5">
      <c r="A1" s="15" t="s">
        <v>1</v>
      </c>
      <c r="C1" s="2"/>
      <c r="D1" s="19" t="s">
        <v>71</v>
      </c>
      <c r="E1" s="19" t="s">
        <v>70</v>
      </c>
      <c r="F1" s="1"/>
      <c r="G1" s="1"/>
    </row>
    <row r="2" spans="1:7" ht="12.75">
      <c r="A2" s="5"/>
      <c r="B2" s="1"/>
      <c r="C2" s="1"/>
      <c r="D2" s="12">
        <v>165</v>
      </c>
      <c r="E2" s="12">
        <v>175</v>
      </c>
      <c r="F2" s="6">
        <f>SUM(F7:F37)</f>
        <v>0.2575549007027218</v>
      </c>
      <c r="G2" s="8">
        <f>F2/1.5</f>
        <v>0.17170326713514786</v>
      </c>
    </row>
    <row r="3" spans="1:7" ht="25.5">
      <c r="A3" s="5"/>
      <c r="B3" s="19" t="s">
        <v>0</v>
      </c>
      <c r="C3" s="1"/>
      <c r="D3" s="1"/>
      <c r="E3" s="1"/>
      <c r="F3" s="6">
        <f>SUM(F4:F9)</f>
        <v>0.12156612699900049</v>
      </c>
      <c r="G3" s="18">
        <f>F3/1.5</f>
        <v>0.08104408466600033</v>
      </c>
    </row>
    <row r="4" spans="1:7" ht="12.75">
      <c r="A4" s="9" t="s">
        <v>69</v>
      </c>
      <c r="B4" s="14">
        <v>2.032273</v>
      </c>
      <c r="C4" s="10">
        <v>129.101</v>
      </c>
      <c r="D4" s="16">
        <f>2*B4*SIN(RADIANS(D2/2))</f>
        <v>4.029773245517475</v>
      </c>
      <c r="E4" s="16">
        <f>2*B4*SIN(RADIANS(E2/2))</f>
        <v>4.060677452837654</v>
      </c>
      <c r="F4" s="7">
        <f aca="true" t="shared" si="0" ref="F4:F37">E4-D4</f>
        <v>0.0309042073201784</v>
      </c>
      <c r="G4" s="3"/>
    </row>
    <row r="5" spans="1:7" ht="12.75">
      <c r="A5" s="9" t="s">
        <v>2</v>
      </c>
      <c r="B5" s="14">
        <v>1.76</v>
      </c>
      <c r="C5" s="10">
        <v>95.208</v>
      </c>
      <c r="D5" s="16">
        <f>2*B5*SIN(RADIANS(D2/2))</f>
        <v>3.4898859120358128</v>
      </c>
      <c r="E5" s="16">
        <f>2*B5*SIN(RADIANS(E2/2))</f>
        <v>3.5166497399681393</v>
      </c>
      <c r="F5" s="7">
        <f t="shared" si="0"/>
        <v>0.026763827932326567</v>
      </c>
      <c r="G5" s="3"/>
    </row>
    <row r="6" spans="1:7" ht="12.75">
      <c r="A6" s="9" t="s">
        <v>3</v>
      </c>
      <c r="B6" s="13">
        <v>1.244508</v>
      </c>
      <c r="C6" s="10">
        <v>178.003</v>
      </c>
      <c r="D6" s="17">
        <f>2*B6*SIN(RADIANS(D2/2))</f>
        <v>2.4677221230771957</v>
      </c>
      <c r="E6" s="17">
        <f>2*B6*SIN(RADIANS(E2/2))</f>
        <v>2.4866470082887893</v>
      </c>
      <c r="F6" s="7">
        <f t="shared" si="0"/>
        <v>0.018924885211593523</v>
      </c>
      <c r="G6" s="3"/>
    </row>
    <row r="7" spans="1:7" ht="12.75">
      <c r="A7" s="9" t="s">
        <v>4</v>
      </c>
      <c r="B7" s="14">
        <v>1.06132</v>
      </c>
      <c r="C7" s="10">
        <v>338.457</v>
      </c>
      <c r="D7" s="16">
        <f>2*B7*SIN(RADIANS(D2/2))</f>
        <v>2.104480520546505</v>
      </c>
      <c r="E7" s="16">
        <f>2*B7*SIN(RADIANS(E2/2))</f>
        <v>2.120619717058515</v>
      </c>
      <c r="F7" s="7">
        <f t="shared" si="0"/>
        <v>0.01613919651200968</v>
      </c>
      <c r="G7" s="3"/>
    </row>
    <row r="8" spans="1:7" ht="12.75">
      <c r="A8" s="9" t="s">
        <v>5</v>
      </c>
      <c r="B8" s="14">
        <v>1.016136</v>
      </c>
      <c r="C8" s="10">
        <v>110.934</v>
      </c>
      <c r="D8" s="16">
        <f>2*B8*SIN(RADIANS(D2/2))</f>
        <v>2.0148856313138763</v>
      </c>
      <c r="E8" s="16">
        <f>2*B8*SIN(RADIANS(E2/2))</f>
        <v>2.0303377273706054</v>
      </c>
      <c r="F8" s="7">
        <f t="shared" si="0"/>
        <v>0.015452096056729037</v>
      </c>
      <c r="G8" s="3"/>
    </row>
    <row r="9" spans="1:7" ht="12.75">
      <c r="A9" s="9" t="s">
        <v>6</v>
      </c>
      <c r="B9" s="11">
        <v>0.88</v>
      </c>
      <c r="C9" s="10">
        <v>77.777</v>
      </c>
      <c r="D9" s="17">
        <f>2*B9*SIN(RADIANS(D2/2))</f>
        <v>1.7449429560179064</v>
      </c>
      <c r="E9" s="17">
        <f>2*B9*SIN(RADIANS(E2/2))</f>
        <v>1.7583248699840697</v>
      </c>
      <c r="F9" s="7">
        <f t="shared" si="0"/>
        <v>0.013381913966163284</v>
      </c>
      <c r="G9" s="3"/>
    </row>
    <row r="10" spans="1:7" ht="12.75">
      <c r="A10" s="9" t="s">
        <v>7</v>
      </c>
      <c r="B10" s="14">
        <v>0.807543</v>
      </c>
      <c r="C10" s="10">
        <v>295.771</v>
      </c>
      <c r="D10" s="16">
        <f>2*B10*SIN(RADIANS(D2/2))</f>
        <v>1.601268715376782</v>
      </c>
      <c r="E10" s="16">
        <f>2*B10*SIN(RADIANS(E2/2))</f>
        <v>1.6135487960017565</v>
      </c>
      <c r="F10" s="7">
        <f t="shared" si="0"/>
        <v>0.012280080624974543</v>
      </c>
      <c r="G10" s="3"/>
    </row>
    <row r="11" spans="1:7" ht="12.75">
      <c r="A11" s="9" t="s">
        <v>8</v>
      </c>
      <c r="B11" s="14">
        <v>0.787096</v>
      </c>
      <c r="C11" s="10">
        <v>290.829</v>
      </c>
      <c r="D11" s="16">
        <f>2*B11*SIN(RADIANS(D2/2))</f>
        <v>1.5607245692157614</v>
      </c>
      <c r="E11" s="16">
        <f>2*B11*SIN(RADIANS(E2/2))</f>
        <v>1.572693718028388</v>
      </c>
      <c r="F11" s="7">
        <f t="shared" si="0"/>
        <v>0.011969148812626562</v>
      </c>
      <c r="G11" s="3"/>
    </row>
    <row r="12" spans="1:7" ht="12.75">
      <c r="A12" s="9" t="s">
        <v>9</v>
      </c>
      <c r="B12" s="14">
        <v>0.718517</v>
      </c>
      <c r="C12" s="10">
        <v>271.872</v>
      </c>
      <c r="D12" s="16">
        <f>2*B12*SIN(RADIANS(D2/2))</f>
        <v>1.4247399749194523</v>
      </c>
      <c r="E12" s="16">
        <f>2*B12*SIN(RADIANS(E2/2))</f>
        <v>1.4356662620526635</v>
      </c>
      <c r="F12" s="7">
        <f t="shared" si="0"/>
        <v>0.010926287133211199</v>
      </c>
      <c r="G12" s="3"/>
    </row>
    <row r="13" spans="1:7" ht="12.75">
      <c r="A13" s="9" t="s">
        <v>10</v>
      </c>
      <c r="B13" s="14">
        <v>0.677424</v>
      </c>
      <c r="C13" s="10">
        <v>344.625</v>
      </c>
      <c r="D13" s="16">
        <f>2*B13*SIN(RADIANS(D2/2))</f>
        <v>1.3432570875425842</v>
      </c>
      <c r="E13" s="16">
        <f>2*B13*SIN(RADIANS(E2/2))</f>
        <v>1.353558484913737</v>
      </c>
      <c r="F13" s="7">
        <f t="shared" si="0"/>
        <v>0.010301397371152765</v>
      </c>
      <c r="G13" s="3"/>
    </row>
    <row r="14" spans="1:7" ht="12.75">
      <c r="A14" s="9" t="s">
        <v>11</v>
      </c>
      <c r="B14" s="13">
        <v>0.622254</v>
      </c>
      <c r="C14" s="10">
        <v>118.792</v>
      </c>
      <c r="D14" s="17">
        <f>2*B14*SIN(RADIANS(D2/2))</f>
        <v>1.2338610615385979</v>
      </c>
      <c r="E14" s="17">
        <f>2*B14*SIN(RADIANS(E2/2))</f>
        <v>1.2433235041443946</v>
      </c>
      <c r="F14" s="7">
        <f t="shared" si="0"/>
        <v>0.009462442605796761</v>
      </c>
      <c r="G14" s="3"/>
    </row>
    <row r="15" spans="1:7" ht="12.75">
      <c r="A15" s="9" t="s">
        <v>12</v>
      </c>
      <c r="B15" s="14">
        <v>0.594989</v>
      </c>
      <c r="C15" s="10">
        <v>451.743</v>
      </c>
      <c r="D15" s="16">
        <f>2*B15*SIN(RADIANS(D2/2))</f>
        <v>1.179797573247884</v>
      </c>
      <c r="E15" s="16">
        <f>2*B15*SIN(RADIANS(E2/2))</f>
        <v>1.188845404621536</v>
      </c>
      <c r="F15" s="7">
        <f t="shared" si="0"/>
        <v>0.009047831373651949</v>
      </c>
      <c r="G15" s="3"/>
    </row>
    <row r="16" spans="1:7" ht="12.75">
      <c r="A16" s="9" t="s">
        <v>13</v>
      </c>
      <c r="B16" s="14">
        <v>0.586667</v>
      </c>
      <c r="C16" s="10">
        <v>277.621</v>
      </c>
      <c r="D16" s="16">
        <f>2*B16*SIN(RADIANS(D2/2))</f>
        <v>1.1632959649751786</v>
      </c>
      <c r="E16" s="16">
        <f>2*B16*SIN(RADIANS(E2/2))</f>
        <v>1.1722172460215277</v>
      </c>
      <c r="F16" s="7">
        <f t="shared" si="0"/>
        <v>0.008921281046349039</v>
      </c>
      <c r="G16" s="3"/>
    </row>
    <row r="17" spans="1:7" ht="12.75">
      <c r="A17" s="9" t="s">
        <v>14</v>
      </c>
      <c r="B17" s="14">
        <v>0.556561</v>
      </c>
      <c r="C17" s="10">
        <v>207.62</v>
      </c>
      <c r="D17" s="16">
        <f>2*B17*SIN(RADIANS(D2/2))</f>
        <v>1.1035990869821386</v>
      </c>
      <c r="E17" s="16">
        <f>2*B17*SIN(RADIANS(E2/2))</f>
        <v>1.1120625545036407</v>
      </c>
      <c r="F17" s="7">
        <f t="shared" si="0"/>
        <v>0.008463467521502066</v>
      </c>
      <c r="G17" s="3"/>
    </row>
    <row r="18" spans="1:7" ht="12.75">
      <c r="A18" s="9" t="s">
        <v>15</v>
      </c>
      <c r="B18" s="14">
        <v>0.536795</v>
      </c>
      <c r="C18" s="10">
        <v>197.385</v>
      </c>
      <c r="D18" s="16">
        <f>2*B18*SIN(RADIANS(D2/2))</f>
        <v>1.0644052887223092</v>
      </c>
      <c r="E18" s="16">
        <f>2*B18*SIN(RADIANS(E2/2))</f>
        <v>1.0725681802080667</v>
      </c>
      <c r="F18" s="7">
        <f t="shared" si="0"/>
        <v>0.00816289148575744</v>
      </c>
      <c r="G18" s="3"/>
    </row>
    <row r="19" spans="1:7" ht="12.75">
      <c r="A19" s="9" t="s">
        <v>16</v>
      </c>
      <c r="B19" s="14">
        <v>0.53066</v>
      </c>
      <c r="C19" s="10">
        <v>194.087</v>
      </c>
      <c r="D19" s="16">
        <f>2*B19*SIN(RADIANS(D2/2))</f>
        <v>1.0522402602732526</v>
      </c>
      <c r="E19" s="16">
        <f>2*B19*SIN(RADIANS(E2/2))</f>
        <v>1.0603098585292574</v>
      </c>
      <c r="F19" s="7">
        <f t="shared" si="0"/>
        <v>0.00806959825600484</v>
      </c>
      <c r="G19" s="3"/>
    </row>
    <row r="20" spans="1:7" ht="12.75">
      <c r="A20" s="9" t="s">
        <v>17</v>
      </c>
      <c r="B20" s="14">
        <v>0.508068</v>
      </c>
      <c r="C20" s="10">
        <v>60.478</v>
      </c>
      <c r="D20" s="16">
        <f>2*B20*SIN(RADIANS(D2/2))</f>
        <v>1.0074428156569382</v>
      </c>
      <c r="E20" s="16">
        <f>2*B20*SIN(RADIANS(E2/2))</f>
        <v>1.0151688636853027</v>
      </c>
      <c r="F20" s="7">
        <f t="shared" si="0"/>
        <v>0.007726048028364518</v>
      </c>
      <c r="G20" s="3"/>
    </row>
    <row r="21" spans="1:7" ht="12.75">
      <c r="A21" s="9" t="s">
        <v>18</v>
      </c>
      <c r="B21" s="14">
        <v>0.492899</v>
      </c>
      <c r="C21" s="10">
        <v>344.982</v>
      </c>
      <c r="D21" s="16">
        <f>2*B21*SIN(RADIANS(D2/2))</f>
        <v>0.9773643614525794</v>
      </c>
      <c r="E21" s="16">
        <f>2*B21*SIN(RADIANS(E2/2))</f>
        <v>0.9848597387389522</v>
      </c>
      <c r="F21" s="7">
        <f t="shared" si="0"/>
        <v>0.007495377286372729</v>
      </c>
      <c r="G21" s="3"/>
    </row>
    <row r="22" spans="1:7" ht="12.75">
      <c r="A22" s="9" t="s">
        <v>19</v>
      </c>
      <c r="B22" s="14">
        <v>0.488136</v>
      </c>
      <c r="C22" s="10">
        <v>169.609</v>
      </c>
      <c r="D22" s="16">
        <f>2*B22*SIN(RADIANS(D2/2))</f>
        <v>0.9679198577031326</v>
      </c>
      <c r="E22" s="16">
        <f>2*B22*SIN(RADIANS(E2/2))</f>
        <v>0.9753428053801635</v>
      </c>
      <c r="F22" s="7">
        <f t="shared" si="0"/>
        <v>0.007422947677030889</v>
      </c>
      <c r="G22" s="3"/>
    </row>
    <row r="23" spans="1:7" ht="12.75">
      <c r="A23" s="9" t="s">
        <v>20</v>
      </c>
      <c r="B23" s="14">
        <v>0.47038</v>
      </c>
      <c r="C23" s="10">
        <v>317.106</v>
      </c>
      <c r="D23" s="16">
        <f>2*B23*SIN(RADIANS(D2/2))</f>
        <v>0.9327116677860259</v>
      </c>
      <c r="E23" s="16">
        <f>2*B23*SIN(RADIANS(E2/2))</f>
        <v>0.9398646049353486</v>
      </c>
      <c r="F23" s="7">
        <f t="shared" si="0"/>
        <v>0.007152937149322747</v>
      </c>
      <c r="G23" s="3"/>
    </row>
    <row r="24" spans="1:7" ht="12.75">
      <c r="A24" s="9" t="s">
        <v>21</v>
      </c>
      <c r="B24" s="14">
        <v>0.458265</v>
      </c>
      <c r="C24" s="10">
        <v>452.211</v>
      </c>
      <c r="D24" s="16">
        <f>2*B24*SIN(RADIANS(D2/2))</f>
        <v>0.9086889587949384</v>
      </c>
      <c r="E24" s="16">
        <f>2*B24*SIN(RADIANS(E2/2))</f>
        <v>0.9156576665264201</v>
      </c>
      <c r="F24" s="7">
        <f t="shared" si="0"/>
        <v>0.006968707731481727</v>
      </c>
      <c r="G24" s="3"/>
    </row>
    <row r="25" spans="1:7" ht="12.75">
      <c r="A25" s="9" t="s">
        <v>22</v>
      </c>
      <c r="B25" s="14">
        <v>0.44</v>
      </c>
      <c r="C25" s="10">
        <v>34.639</v>
      </c>
      <c r="D25" s="16">
        <f>2*B25*SIN(RADIANS(D2/2))</f>
        <v>0.8724714780089532</v>
      </c>
      <c r="E25" s="16">
        <f>2*B25*SIN(RADIANS(E2/2))</f>
        <v>0.8791624349920348</v>
      </c>
      <c r="F25" s="7">
        <f t="shared" si="0"/>
        <v>0.006690956983081642</v>
      </c>
      <c r="G25" s="3"/>
    </row>
    <row r="26" spans="1:7" ht="12.75">
      <c r="A26" s="9" t="s">
        <v>23</v>
      </c>
      <c r="B26" s="14">
        <v>0.430036</v>
      </c>
      <c r="C26" s="10">
        <v>131.726</v>
      </c>
      <c r="D26" s="16">
        <f>2*B26*SIN(RADIANS(D2/2))</f>
        <v>0.8527139648114958</v>
      </c>
      <c r="E26" s="16">
        <f>2*B26*SIN(RADIANS(E2/2))</f>
        <v>0.8592534020323516</v>
      </c>
      <c r="F26" s="7">
        <f t="shared" si="0"/>
        <v>0.006539437220855815</v>
      </c>
      <c r="G26" s="3"/>
    </row>
    <row r="27" spans="1:7" ht="12.75">
      <c r="A27" s="9" t="s">
        <v>24</v>
      </c>
      <c r="B27" s="14">
        <v>0.426863</v>
      </c>
      <c r="C27" s="10">
        <v>259.05</v>
      </c>
      <c r="D27" s="16">
        <f>2*B27*SIN(RADIANS(D2/2))</f>
        <v>0.8464222557212177</v>
      </c>
      <c r="E27" s="16">
        <f>2*B27*SIN(RADIANS(E2/2))</f>
        <v>0.8529134420181931</v>
      </c>
      <c r="F27" s="7">
        <f t="shared" si="0"/>
        <v>0.006491186296975426</v>
      </c>
      <c r="G27" s="3"/>
    </row>
    <row r="28" spans="1:7" ht="12.75">
      <c r="A28" s="9" t="s">
        <v>25</v>
      </c>
      <c r="B28" s="14">
        <v>0.414836</v>
      </c>
      <c r="C28" s="10">
        <v>181.623</v>
      </c>
      <c r="D28" s="16">
        <f>2*B28*SIN(RADIANS(D2/2))</f>
        <v>0.822574041025732</v>
      </c>
      <c r="E28" s="16">
        <f>2*B28*SIN(RADIANS(E2/2))</f>
        <v>0.828882336096263</v>
      </c>
      <c r="F28" s="7">
        <f t="shared" si="0"/>
        <v>0.0063082950705311</v>
      </c>
      <c r="G28" s="3"/>
    </row>
    <row r="29" spans="1:7" ht="12.75">
      <c r="A29" s="9" t="s">
        <v>26</v>
      </c>
      <c r="B29" s="14">
        <v>0.406455</v>
      </c>
      <c r="C29" s="10">
        <v>268.597</v>
      </c>
      <c r="D29" s="16">
        <f>2*B29*SIN(RADIANS(D2/2))</f>
        <v>0.8059554422593842</v>
      </c>
      <c r="E29" s="16">
        <f>2*B29*SIN(RADIANS(E2/2))</f>
        <v>0.8121362898061081</v>
      </c>
      <c r="F29" s="7">
        <f t="shared" si="0"/>
        <v>0.006180847546723878</v>
      </c>
      <c r="G29" s="3"/>
    </row>
    <row r="30" spans="1:7" ht="12.75">
      <c r="A30" s="9" t="s">
        <v>27</v>
      </c>
      <c r="B30" s="14">
        <v>0.403772</v>
      </c>
      <c r="C30" s="10">
        <v>113.19</v>
      </c>
      <c r="D30" s="16">
        <f>2*B30*SIN(RADIANS(D2/2))</f>
        <v>0.8006353491332524</v>
      </c>
      <c r="E30" s="16">
        <f>2*B30*SIN(RADIANS(E2/2))</f>
        <v>0.8067753970490998</v>
      </c>
      <c r="F30" s="7">
        <f t="shared" si="0"/>
        <v>0.006140047915847435</v>
      </c>
      <c r="G30" s="3"/>
    </row>
    <row r="31" spans="1:7" ht="12.75">
      <c r="A31" s="9" t="s">
        <v>28</v>
      </c>
      <c r="B31" s="14">
        <v>0.393548</v>
      </c>
      <c r="C31" s="10">
        <v>105.812</v>
      </c>
      <c r="D31" s="16">
        <f>2*B31*SIN(RADIANS(D2/2))</f>
        <v>0.7803622846078807</v>
      </c>
      <c r="E31" s="16">
        <f>2*B31*SIN(RADIANS(E2/2))</f>
        <v>0.786346859014194</v>
      </c>
      <c r="F31" s="7">
        <f t="shared" si="0"/>
        <v>0.005984574406313281</v>
      </c>
      <c r="G31" s="3"/>
    </row>
    <row r="32" spans="1:7" ht="12.75">
      <c r="A32" s="3" t="s">
        <v>29</v>
      </c>
      <c r="B32" s="7">
        <v>0.38637</v>
      </c>
      <c r="C32" s="7">
        <v>301.786</v>
      </c>
      <c r="D32" s="7">
        <f>2*B32*SIN(RADIANS(D2/2))</f>
        <v>0.7661291021779982</v>
      </c>
      <c r="E32" s="7">
        <f>2*B32*SIN(RADIANS(E2/2))</f>
        <v>0.7720045227451647</v>
      </c>
      <c r="F32" s="7">
        <f t="shared" si="0"/>
        <v>0.0058754205671665005</v>
      </c>
      <c r="G32" s="3"/>
    </row>
    <row r="33" spans="1:7" ht="12.75">
      <c r="A33" s="3" t="s">
        <v>30</v>
      </c>
      <c r="B33" s="7">
        <v>0.384063</v>
      </c>
      <c r="C33" s="7">
        <v>197.829</v>
      </c>
      <c r="D33" s="7">
        <f>2*B33*SIN(RADIANS(D2/2))</f>
        <v>0.7615545755876194</v>
      </c>
      <c r="E33" s="7">
        <f>2*B33*SIN(RADIANS(E2/2))</f>
        <v>0.7673949142507861</v>
      </c>
      <c r="F33" s="7">
        <f t="shared" si="0"/>
        <v>0.005840338663166689</v>
      </c>
      <c r="G33" s="3"/>
    </row>
    <row r="34" spans="1:7" ht="12.75">
      <c r="A34" s="3" t="s">
        <v>31</v>
      </c>
      <c r="B34" s="7">
        <v>0.375233</v>
      </c>
      <c r="C34" s="7">
        <v>92.467</v>
      </c>
      <c r="D34" s="7">
        <f>2*B34*SIN(RADIANS(D2/2))</f>
        <v>0.744045659335758</v>
      </c>
      <c r="E34" s="7">
        <f>2*B34*SIN(RADIANS(E2/2))</f>
        <v>0.7497517226576504</v>
      </c>
      <c r="F34" s="7">
        <f t="shared" si="0"/>
        <v>0.005706063321892496</v>
      </c>
      <c r="G34" s="3"/>
    </row>
    <row r="35" spans="1:7" ht="12.75">
      <c r="A35" s="3" t="s">
        <v>32</v>
      </c>
      <c r="B35" s="7">
        <v>0.368996</v>
      </c>
      <c r="C35" s="7">
        <v>175.817</v>
      </c>
      <c r="D35" s="7">
        <f>2*B35*SIN(RADIANS(D2/2))</f>
        <v>0.7316783761349811</v>
      </c>
      <c r="E35" s="7">
        <f>2*B35*SIN(RADIANS(E2/2))</f>
        <v>0.7372895951416384</v>
      </c>
      <c r="F35" s="7">
        <f t="shared" si="0"/>
        <v>0.0056112190066572865</v>
      </c>
      <c r="G35" s="3"/>
    </row>
    <row r="36" spans="1:7" ht="12.75">
      <c r="A36" s="3" t="s">
        <v>33</v>
      </c>
      <c r="B36" s="7">
        <v>0.359258</v>
      </c>
      <c r="C36" s="7">
        <v>80.805</v>
      </c>
      <c r="D36" s="7">
        <f>2*B36*SIN(RADIANS(D2/2))</f>
        <v>0.7123689960148648</v>
      </c>
      <c r="E36" s="7">
        <f>2*B36*SIN(RADIANS(E2/2))</f>
        <v>0.7178321319781101</v>
      </c>
      <c r="F36" s="7">
        <f t="shared" si="0"/>
        <v>0.005463135963245325</v>
      </c>
      <c r="G36" s="3"/>
    </row>
    <row r="37" spans="1:7" ht="12.75">
      <c r="A37" s="3" t="s">
        <v>34</v>
      </c>
      <c r="B37" s="7">
        <v>0.353773</v>
      </c>
      <c r="C37" s="7">
        <v>230.465</v>
      </c>
      <c r="D37" s="7">
        <f>2*B37*SIN(RADIANS(D2/2))</f>
        <v>0.701492845885594</v>
      </c>
      <c r="E37" s="7">
        <f>2*B37*SIN(RADIANS(E2/2))</f>
        <v>0.7068725729873572</v>
      </c>
      <c r="F37" s="7">
        <f t="shared" si="0"/>
        <v>0.005379727101763154</v>
      </c>
      <c r="G37" s="3"/>
    </row>
    <row r="38" spans="1:7" ht="12.75">
      <c r="A38" s="3" t="s">
        <v>35</v>
      </c>
      <c r="B38" s="7">
        <v>0.352</v>
      </c>
      <c r="C38" s="7">
        <v>94.422</v>
      </c>
      <c r="D38" s="7">
        <f>2*B38*SIN(RADIANS(D2/2))</f>
        <v>0.6979771824071624</v>
      </c>
      <c r="E38" s="7">
        <f>2*B38*SIN(RADIANS(E2/2))</f>
        <v>0.7033299479936278</v>
      </c>
      <c r="F38" s="7">
        <f>MAX(0,E38-D38)</f>
        <v>0.005352765586465358</v>
      </c>
      <c r="G38" s="3"/>
    </row>
    <row r="39" spans="1:7" ht="12.75">
      <c r="A39" s="3" t="s">
        <v>36</v>
      </c>
      <c r="B39" s="7">
        <v>0.345164</v>
      </c>
      <c r="C39" s="7">
        <v>211.842</v>
      </c>
      <c r="D39" s="7"/>
      <c r="E39" s="7"/>
      <c r="F39" s="7"/>
      <c r="G39" s="3"/>
    </row>
    <row r="40" spans="1:7" ht="12.75">
      <c r="A40" s="3" t="s">
        <v>37</v>
      </c>
      <c r="B40" s="7">
        <v>0.340291</v>
      </c>
      <c r="C40" s="7">
        <v>201.399</v>
      </c>
      <c r="D40" s="7"/>
      <c r="E40" s="7"/>
      <c r="F40" s="3"/>
      <c r="G40" s="3"/>
    </row>
    <row r="41" spans="1:7" ht="12.75">
      <c r="A41" s="3" t="s">
        <v>38</v>
      </c>
      <c r="B41" s="7">
        <v>0.338712</v>
      </c>
      <c r="C41" s="7">
        <v>88.015</v>
      </c>
      <c r="D41" s="7"/>
      <c r="E41" s="7"/>
      <c r="F41" s="3"/>
      <c r="G41" s="3"/>
    </row>
    <row r="42" spans="1:7" ht="12.75">
      <c r="A42" s="3" t="s">
        <v>39</v>
      </c>
      <c r="B42" s="7">
        <v>0.328242</v>
      </c>
      <c r="C42" s="7">
        <v>117.333</v>
      </c>
      <c r="D42" s="7"/>
      <c r="E42" s="7"/>
      <c r="F42" s="3"/>
      <c r="G42" s="3"/>
    </row>
    <row r="43" spans="1:7" ht="12.75">
      <c r="A43" s="3" t="s">
        <v>40</v>
      </c>
      <c r="B43" s="7">
        <v>0.326824</v>
      </c>
      <c r="C43" s="7">
        <v>173.058</v>
      </c>
      <c r="D43" s="7"/>
      <c r="E43" s="7"/>
      <c r="F43" s="3"/>
      <c r="G43" s="3"/>
    </row>
    <row r="44" spans="1:7" ht="12.75">
      <c r="A44" s="3" t="s">
        <v>41</v>
      </c>
      <c r="B44" s="7">
        <v>0.321331</v>
      </c>
      <c r="C44" s="7">
        <v>107.852</v>
      </c>
      <c r="D44" s="7"/>
      <c r="E44" s="7"/>
      <c r="F44" s="3"/>
      <c r="G44" s="3"/>
    </row>
    <row r="45" spans="1:7" ht="12.75">
      <c r="A45" s="3" t="s">
        <v>42</v>
      </c>
      <c r="B45" s="7">
        <v>0.317388</v>
      </c>
      <c r="C45" s="7">
        <v>102.535</v>
      </c>
      <c r="D45" s="7"/>
      <c r="E45" s="7"/>
      <c r="F45" s="3"/>
      <c r="G45" s="3"/>
    </row>
    <row r="46" spans="1:7" ht="12.75">
      <c r="A46" s="3" t="s">
        <v>43</v>
      </c>
      <c r="B46" s="7">
        <v>0.311127</v>
      </c>
      <c r="C46" s="7">
        <v>23.562</v>
      </c>
      <c r="D46" s="7"/>
      <c r="E46" s="7"/>
      <c r="F46" s="3"/>
      <c r="G46" s="3"/>
    </row>
    <row r="47" spans="1:7" ht="12.75">
      <c r="A47" s="3" t="s">
        <v>44</v>
      </c>
      <c r="B47" s="7">
        <v>0.307544</v>
      </c>
      <c r="C47" s="7">
        <v>224.008</v>
      </c>
      <c r="D47" s="7"/>
      <c r="E47" s="7"/>
      <c r="F47" s="3"/>
      <c r="G47" s="3"/>
    </row>
    <row r="48" spans="1:7" ht="12.75">
      <c r="A48" s="3" t="s">
        <v>45</v>
      </c>
      <c r="B48" s="7">
        <v>0.306377</v>
      </c>
      <c r="C48" s="7">
        <v>88.106</v>
      </c>
      <c r="D48" s="7"/>
      <c r="E48" s="7"/>
      <c r="F48" s="3"/>
      <c r="G48" s="3"/>
    </row>
    <row r="49" spans="1:7" ht="12.75">
      <c r="A49" s="3" t="s">
        <v>46</v>
      </c>
      <c r="B49" s="7">
        <v>0.301838</v>
      </c>
      <c r="C49" s="7">
        <v>82.363</v>
      </c>
      <c r="D49" s="7"/>
      <c r="E49" s="7"/>
      <c r="F49" s="3"/>
      <c r="G49" s="3"/>
    </row>
    <row r="50" spans="1:7" ht="12.75">
      <c r="A50" s="3" t="s">
        <v>47</v>
      </c>
      <c r="B50" s="7">
        <v>0.298563</v>
      </c>
      <c r="C50" s="7">
        <v>117.454</v>
      </c>
      <c r="D50" s="7"/>
      <c r="E50" s="7"/>
      <c r="F50" s="3"/>
      <c r="G50" s="3"/>
    </row>
    <row r="51" spans="1:7" ht="12.75">
      <c r="A51" s="3" t="s">
        <v>48</v>
      </c>
      <c r="B51" s="7">
        <v>0.297494</v>
      </c>
      <c r="C51" s="7">
        <v>76.994</v>
      </c>
      <c r="D51" s="7"/>
      <c r="E51" s="7"/>
      <c r="F51" s="3"/>
      <c r="G51" s="3"/>
    </row>
    <row r="52" spans="1:7" ht="12.75">
      <c r="A52" s="3" t="s">
        <v>49</v>
      </c>
      <c r="B52" s="7">
        <v>0.293333</v>
      </c>
      <c r="C52" s="7">
        <v>44.985</v>
      </c>
      <c r="D52" s="7"/>
      <c r="E52" s="7"/>
      <c r="F52" s="3"/>
      <c r="G52" s="3"/>
    </row>
    <row r="53" spans="1:7" ht="12.75">
      <c r="A53" s="3" t="s">
        <v>50</v>
      </c>
      <c r="B53" s="7">
        <v>0.290325</v>
      </c>
      <c r="C53" s="7">
        <v>79.832</v>
      </c>
      <c r="D53" s="7"/>
      <c r="E53" s="7"/>
      <c r="F53" s="3"/>
      <c r="G53" s="3"/>
    </row>
    <row r="54" spans="1:7" ht="12.75">
      <c r="A54" s="3" t="s">
        <v>51</v>
      </c>
      <c r="B54" s="7">
        <v>0.289342</v>
      </c>
      <c r="C54" s="7">
        <v>33.642</v>
      </c>
      <c r="D54" s="7"/>
      <c r="E54" s="7"/>
      <c r="F54" s="3"/>
      <c r="G54" s="3"/>
    </row>
    <row r="55" spans="1:7" ht="12.75">
      <c r="A55" s="3" t="s">
        <v>52</v>
      </c>
      <c r="B55" s="7">
        <v>0.28551</v>
      </c>
      <c r="C55" s="7">
        <v>94.347</v>
      </c>
      <c r="D55" s="7"/>
      <c r="E55" s="7"/>
      <c r="F55" s="3"/>
      <c r="G55" s="3"/>
    </row>
    <row r="56" spans="1:7" ht="12.75">
      <c r="A56" s="3" t="s">
        <v>53</v>
      </c>
      <c r="B56" s="7">
        <v>0.282733</v>
      </c>
      <c r="C56" s="7">
        <v>119.595</v>
      </c>
      <c r="D56" s="7"/>
      <c r="E56" s="7"/>
      <c r="F56" s="3"/>
      <c r="G56" s="3"/>
    </row>
    <row r="57" spans="1:7" ht="12.75">
      <c r="A57" s="3" t="s">
        <v>54</v>
      </c>
      <c r="B57" s="7">
        <v>0.27828</v>
      </c>
      <c r="C57" s="7">
        <v>27.483</v>
      </c>
      <c r="D57" s="7"/>
      <c r="E57" s="7"/>
      <c r="F57" s="3"/>
      <c r="G57" s="3"/>
    </row>
    <row r="58" spans="1:7" ht="12.75">
      <c r="A58" s="3" t="s">
        <v>55</v>
      </c>
      <c r="B58" s="7">
        <v>0.275708</v>
      </c>
      <c r="C58" s="7">
        <v>26.128</v>
      </c>
      <c r="D58" s="7"/>
      <c r="E58" s="7"/>
      <c r="F58" s="3"/>
      <c r="G58" s="3"/>
    </row>
    <row r="59" spans="1:7" ht="12.75">
      <c r="A59" s="3" t="s">
        <v>56</v>
      </c>
      <c r="B59" s="7">
        <v>0.274866</v>
      </c>
      <c r="C59" s="7">
        <v>102.765</v>
      </c>
      <c r="D59" s="7"/>
      <c r="E59" s="7"/>
      <c r="F59" s="3"/>
      <c r="G59" s="3"/>
    </row>
    <row r="60" spans="1:7" ht="12.75">
      <c r="A60" s="3" t="s">
        <v>57</v>
      </c>
      <c r="B60" s="7">
        <v>0.271574</v>
      </c>
      <c r="C60" s="7">
        <v>48.033</v>
      </c>
      <c r="D60" s="7"/>
      <c r="E60" s="7"/>
      <c r="F60" s="3"/>
      <c r="G60" s="3"/>
    </row>
    <row r="61" spans="1:7" ht="12.75">
      <c r="A61" s="3" t="s">
        <v>58</v>
      </c>
      <c r="B61" s="7">
        <v>0.269181</v>
      </c>
      <c r="C61" s="7">
        <v>114.164</v>
      </c>
      <c r="D61" s="7"/>
      <c r="E61" s="7"/>
      <c r="F61" s="3"/>
      <c r="G61" s="3"/>
    </row>
    <row r="62" spans="1:7" ht="12.75">
      <c r="A62" s="3" t="s">
        <v>59</v>
      </c>
      <c r="B62" s="7">
        <v>0.268397</v>
      </c>
      <c r="C62" s="7">
        <v>22.451</v>
      </c>
      <c r="D62" s="7"/>
      <c r="E62" s="7"/>
      <c r="F62" s="3"/>
      <c r="G62" s="3"/>
    </row>
    <row r="63" spans="1:7" ht="12.75">
      <c r="A63" s="3" t="s">
        <v>60</v>
      </c>
      <c r="B63" s="7">
        <v>0.26533</v>
      </c>
      <c r="C63" s="7">
        <v>20.988</v>
      </c>
      <c r="D63" s="7"/>
      <c r="E63" s="7"/>
      <c r="F63" s="3"/>
      <c r="G63" s="3"/>
    </row>
    <row r="64" spans="1:7" ht="12.75">
      <c r="A64" s="3" t="s">
        <v>61</v>
      </c>
      <c r="B64" s="7">
        <v>0.263097</v>
      </c>
      <c r="C64" s="7">
        <v>99.766</v>
      </c>
      <c r="D64" s="7"/>
      <c r="E64" s="7"/>
      <c r="F64" s="3"/>
      <c r="G64" s="3"/>
    </row>
    <row r="65" spans="1:7" ht="12.75">
      <c r="A65" s="3" t="s">
        <v>62</v>
      </c>
      <c r="B65" s="7">
        <v>0.262365</v>
      </c>
      <c r="C65" s="7">
        <v>58.859</v>
      </c>
      <c r="D65" s="7"/>
      <c r="E65" s="7"/>
      <c r="F65" s="3"/>
      <c r="G65" s="3"/>
    </row>
    <row r="66" spans="1:7" ht="12.75">
      <c r="A66" s="3" t="s">
        <v>63</v>
      </c>
      <c r="B66" s="7">
        <v>0.259498</v>
      </c>
      <c r="C66" s="7">
        <v>36.682</v>
      </c>
      <c r="D66" s="7"/>
      <c r="E66" s="7"/>
      <c r="F66" s="3"/>
      <c r="G66" s="3"/>
    </row>
    <row r="67" spans="1:7" ht="12.75">
      <c r="A67" s="3" t="s">
        <v>64</v>
      </c>
      <c r="B67" s="7">
        <v>0.257408</v>
      </c>
      <c r="C67" s="7">
        <v>34.873</v>
      </c>
      <c r="D67" s="7"/>
      <c r="E67" s="7"/>
      <c r="F67" s="3"/>
      <c r="G67" s="3"/>
    </row>
    <row r="68" spans="1:7" ht="12.75">
      <c r="A68" s="3" t="s">
        <v>65</v>
      </c>
      <c r="B68" s="7">
        <v>0.254034</v>
      </c>
      <c r="C68" s="7">
        <v>5.343</v>
      </c>
      <c r="D68" s="7"/>
      <c r="E68" s="7"/>
      <c r="F68" s="3"/>
      <c r="G68" s="3"/>
    </row>
    <row r="69" spans="1:7" ht="12.75">
      <c r="A69" s="3" t="s">
        <v>66</v>
      </c>
      <c r="B69" s="7">
        <v>0.252072</v>
      </c>
      <c r="C69" s="7">
        <v>60.95</v>
      </c>
      <c r="D69" s="7"/>
      <c r="E69" s="7"/>
      <c r="F69" s="3"/>
      <c r="G69" s="3"/>
    </row>
    <row r="70" spans="1:7" ht="12.75">
      <c r="A70" s="3" t="s">
        <v>67</v>
      </c>
      <c r="B70" s="7">
        <v>0.251429</v>
      </c>
      <c r="C70" s="7">
        <v>33.712</v>
      </c>
      <c r="D70" s="7"/>
      <c r="E70" s="7"/>
      <c r="F70" s="3"/>
      <c r="G70" s="3"/>
    </row>
    <row r="71" spans="1:7" ht="12.75">
      <c r="A71" s="3" t="s">
        <v>68</v>
      </c>
      <c r="B71" s="7">
        <v>0.248902</v>
      </c>
      <c r="C71" s="7">
        <v>49.022</v>
      </c>
      <c r="D71" s="7"/>
      <c r="E71" s="7"/>
      <c r="F71" s="3"/>
      <c r="G71" s="3"/>
    </row>
    <row r="72" spans="2:4" ht="12.75">
      <c r="B72" s="4"/>
      <c r="C72" s="4"/>
      <c r="D72" s="4"/>
    </row>
    <row r="73" spans="2:4" ht="12.75">
      <c r="B73" s="4"/>
      <c r="C73" s="4"/>
      <c r="D73" s="4"/>
    </row>
    <row r="74" spans="2:4" ht="12.75">
      <c r="B74" s="4"/>
      <c r="C74" s="4"/>
      <c r="D74" s="4"/>
    </row>
    <row r="75" spans="2:4" ht="12.75">
      <c r="B75" s="4"/>
      <c r="C75" s="4"/>
      <c r="D75" s="4"/>
    </row>
    <row r="76" spans="2:4" ht="12.75">
      <c r="B76" s="4"/>
      <c r="C76" s="4"/>
      <c r="D76" s="4"/>
    </row>
    <row r="77" spans="2:4" ht="12.75">
      <c r="B77" s="4"/>
      <c r="C77" s="4"/>
      <c r="D77" s="4"/>
    </row>
    <row r="78" spans="2:4" ht="12.75">
      <c r="B78" s="4"/>
      <c r="C78" s="4"/>
      <c r="D78" s="4"/>
    </row>
    <row r="79" spans="2:4" ht="12.75">
      <c r="B79" s="4"/>
      <c r="C79" s="4"/>
      <c r="D79" s="4"/>
    </row>
    <row r="80" spans="2:4" ht="12.75">
      <c r="B80" s="4"/>
      <c r="C80" s="4"/>
      <c r="D80" s="4"/>
    </row>
    <row r="81" spans="2:4" ht="12.75">
      <c r="B81" s="4"/>
      <c r="C81" s="4"/>
      <c r="D81" s="4"/>
    </row>
    <row r="82" spans="2:4" ht="12.75">
      <c r="B82" s="4"/>
      <c r="C82" s="4"/>
      <c r="D82" s="4"/>
    </row>
    <row r="83" spans="2:4" ht="12.75">
      <c r="B83" s="4"/>
      <c r="C83" s="4"/>
      <c r="D83" s="4"/>
    </row>
    <row r="84" spans="2:4" ht="12.75">
      <c r="B84" s="4"/>
      <c r="C84" s="4"/>
      <c r="D84" s="4"/>
    </row>
    <row r="85" spans="2:4" ht="12.75">
      <c r="B85" s="4"/>
      <c r="C85" s="4"/>
      <c r="D85" s="4"/>
    </row>
    <row r="86" spans="2:4" ht="12.75">
      <c r="B86" s="4"/>
      <c r="C86" s="4"/>
      <c r="D86" s="4"/>
    </row>
    <row r="87" spans="2:4" ht="12.75">
      <c r="B87" s="4"/>
      <c r="C87" s="4"/>
      <c r="D87" s="4"/>
    </row>
    <row r="88" spans="2:4" ht="12.75">
      <c r="B88" s="4"/>
      <c r="C88" s="4"/>
      <c r="D88" s="4"/>
    </row>
    <row r="89" spans="2:4" ht="12.75">
      <c r="B89" s="4"/>
      <c r="C89" s="4"/>
      <c r="D89" s="4"/>
    </row>
    <row r="90" spans="2:4" ht="12.75">
      <c r="B90" s="4"/>
      <c r="C90" s="4"/>
      <c r="D90" s="4"/>
    </row>
    <row r="91" spans="2:4" ht="12.75">
      <c r="B91" s="4"/>
      <c r="C91" s="4"/>
      <c r="D91" s="4"/>
    </row>
    <row r="92" spans="2:4" ht="12.75">
      <c r="B92" s="4"/>
      <c r="C92" s="4"/>
      <c r="D92" s="4"/>
    </row>
    <row r="93" spans="2:4" ht="12.75">
      <c r="B93" s="4"/>
      <c r="C93" s="4"/>
      <c r="D93" s="4"/>
    </row>
    <row r="94" spans="2:4" ht="12.75">
      <c r="B94" s="4"/>
      <c r="C94" s="4"/>
      <c r="D94" s="4"/>
    </row>
    <row r="95" spans="2:4" ht="12.75">
      <c r="B95" s="4"/>
      <c r="C95" s="4"/>
      <c r="D95" s="4"/>
    </row>
    <row r="96" spans="2:4" ht="12.75">
      <c r="B96" s="4"/>
      <c r="C96" s="4"/>
      <c r="D96" s="4"/>
    </row>
    <row r="97" spans="2:4" ht="12.75">
      <c r="B97" s="4"/>
      <c r="C97" s="4"/>
      <c r="D97" s="4"/>
    </row>
    <row r="98" spans="2:4" ht="12.75">
      <c r="B98" s="4"/>
      <c r="C98" s="4"/>
      <c r="D98" s="4"/>
    </row>
    <row r="99" spans="2:4" ht="12.75">
      <c r="B99" s="4"/>
      <c r="C99" s="4"/>
      <c r="D99" s="4"/>
    </row>
    <row r="100" spans="2:4" ht="12.75">
      <c r="B100" s="4"/>
      <c r="C100" s="4"/>
      <c r="D100" s="4"/>
    </row>
    <row r="101" spans="2:4" ht="12.75">
      <c r="B101" s="4"/>
      <c r="C101" s="4"/>
      <c r="D101" s="4"/>
    </row>
    <row r="102" spans="2:4" ht="12.75">
      <c r="B102" s="4"/>
      <c r="C102" s="4"/>
      <c r="D102" s="4"/>
    </row>
    <row r="103" spans="2:4" ht="12.75">
      <c r="B103" s="4"/>
      <c r="C103" s="4"/>
      <c r="D103" s="4"/>
    </row>
    <row r="104" spans="2:4" ht="12.75">
      <c r="B104" s="4"/>
      <c r="C104" s="4"/>
      <c r="D104" s="4"/>
    </row>
    <row r="105" spans="2:4" ht="12.75">
      <c r="B105" s="4"/>
      <c r="C105" s="4"/>
      <c r="D105" s="4"/>
    </row>
    <row r="106" spans="2:4" ht="12.75">
      <c r="B106" s="4"/>
      <c r="C106" s="4"/>
      <c r="D106" s="4"/>
    </row>
    <row r="107" spans="2:4" ht="12.75">
      <c r="B107" s="4"/>
      <c r="C107" s="4"/>
      <c r="D107" s="4"/>
    </row>
    <row r="108" spans="2:4" ht="12.75">
      <c r="B108" s="4"/>
      <c r="C108" s="4"/>
      <c r="D108" s="4"/>
    </row>
    <row r="109" spans="2:4" ht="12.75">
      <c r="B109" s="4"/>
      <c r="C109" s="4"/>
      <c r="D109" s="4"/>
    </row>
    <row r="110" spans="2:4" ht="12.75">
      <c r="B110" s="4"/>
      <c r="C110" s="4"/>
      <c r="D110" s="4"/>
    </row>
    <row r="111" spans="2:4" ht="12.75">
      <c r="B111" s="4"/>
      <c r="C111" s="4"/>
      <c r="D111" s="4"/>
    </row>
    <row r="112" spans="2:4" ht="12.75">
      <c r="B112" s="4"/>
      <c r="C112" s="4"/>
      <c r="D112" s="4"/>
    </row>
    <row r="113" spans="2:4" ht="12.75">
      <c r="B113" s="4"/>
      <c r="C113" s="4"/>
      <c r="D113" s="4"/>
    </row>
    <row r="114" spans="2:4" ht="12.75">
      <c r="B114" s="4"/>
      <c r="C114" s="4"/>
      <c r="D114" s="4"/>
    </row>
    <row r="115" spans="2:4" ht="12.75">
      <c r="B115" s="4"/>
      <c r="C115" s="4"/>
      <c r="D115" s="4"/>
    </row>
    <row r="116" spans="2:4" ht="12.75">
      <c r="B116" s="4"/>
      <c r="C116" s="4"/>
      <c r="D116" s="4"/>
    </row>
    <row r="117" spans="2:4" ht="12.75">
      <c r="B117" s="4"/>
      <c r="C117" s="4"/>
      <c r="D117" s="4"/>
    </row>
    <row r="118" spans="2:4" ht="12.75">
      <c r="B118" s="4"/>
      <c r="C118" s="4"/>
      <c r="D118" s="4"/>
    </row>
    <row r="119" spans="2:4" ht="12.75">
      <c r="B119" s="4"/>
      <c r="C119" s="4"/>
      <c r="D119" s="4"/>
    </row>
    <row r="120" spans="2:4" ht="12.75">
      <c r="B120" s="4"/>
      <c r="C120" s="4"/>
      <c r="D120" s="4"/>
    </row>
    <row r="121" spans="2:4" ht="12.75">
      <c r="B121" s="4"/>
      <c r="C121" s="4"/>
      <c r="D121" s="4"/>
    </row>
    <row r="122" spans="2:4" ht="12.75">
      <c r="B122" s="4"/>
      <c r="C122" s="4"/>
      <c r="D122" s="4"/>
    </row>
    <row r="123" spans="2:4" ht="12.75">
      <c r="B123" s="4"/>
      <c r="C123" s="4"/>
      <c r="D123" s="4"/>
    </row>
    <row r="124" spans="2:4" ht="12.75">
      <c r="B124" s="4"/>
      <c r="C124" s="4"/>
      <c r="D124" s="4"/>
    </row>
    <row r="125" spans="2:4" ht="12.75">
      <c r="B125" s="4"/>
      <c r="C125" s="4"/>
      <c r="D125" s="4"/>
    </row>
    <row r="126" spans="2:4" ht="12.75">
      <c r="B126" s="4"/>
      <c r="C126" s="4"/>
      <c r="D126" s="4"/>
    </row>
    <row r="127" spans="2:4" ht="12.75">
      <c r="B127" s="4"/>
      <c r="C127" s="4"/>
      <c r="D127" s="4"/>
    </row>
    <row r="128" spans="2:4" ht="12.75">
      <c r="B128" s="4"/>
      <c r="C128" s="4"/>
      <c r="D128" s="4"/>
    </row>
    <row r="129" spans="2:4" ht="12.75">
      <c r="B129" s="4"/>
      <c r="C129" s="4"/>
      <c r="D129" s="4"/>
    </row>
    <row r="130" spans="2:4" ht="12.75">
      <c r="B130" s="4"/>
      <c r="C130" s="4"/>
      <c r="D130" s="4"/>
    </row>
    <row r="131" spans="2:4" ht="12.75">
      <c r="B131" s="4"/>
      <c r="C131" s="4"/>
      <c r="D131" s="4"/>
    </row>
    <row r="132" spans="2:4" ht="12.75">
      <c r="B132" s="4"/>
      <c r="C132" s="4"/>
      <c r="D132" s="4"/>
    </row>
    <row r="133" spans="2:4" ht="12.75">
      <c r="B133" s="4"/>
      <c r="C133" s="4"/>
      <c r="D133" s="4"/>
    </row>
    <row r="134" spans="2:4" ht="12.75">
      <c r="B134" s="4"/>
      <c r="C134" s="4"/>
      <c r="D134" s="4"/>
    </row>
    <row r="135" spans="2:4" ht="12.75">
      <c r="B135" s="4"/>
      <c r="C135" s="4"/>
      <c r="D135" s="4"/>
    </row>
    <row r="136" spans="2:4" ht="12.75">
      <c r="B136" s="4"/>
      <c r="C136" s="4"/>
      <c r="D136" s="4"/>
    </row>
    <row r="137" spans="2:4" ht="12.75">
      <c r="B137" s="4"/>
      <c r="C137" s="4"/>
      <c r="D137" s="4"/>
    </row>
    <row r="138" spans="2:4" ht="12.75">
      <c r="B138" s="4"/>
      <c r="C138" s="4"/>
      <c r="D138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0"/>
  <sheetViews>
    <sheetView workbookViewId="0" topLeftCell="A1">
      <selection activeCell="A6" sqref="A6:A23"/>
    </sheetView>
  </sheetViews>
  <sheetFormatPr defaultColWidth="9.140625" defaultRowHeight="12.75"/>
  <cols>
    <col min="1" max="3" width="10.00390625" style="0" customWidth="1"/>
    <col min="5" max="5" width="10.57421875" style="0" customWidth="1"/>
  </cols>
  <sheetData>
    <row r="1" spans="1:7" ht="25.5">
      <c r="A1" s="21" t="s">
        <v>74</v>
      </c>
      <c r="B1" s="19" t="s">
        <v>72</v>
      </c>
      <c r="C1" s="19" t="s">
        <v>73</v>
      </c>
      <c r="E1" s="21" t="s">
        <v>74</v>
      </c>
      <c r="F1" s="19" t="s">
        <v>72</v>
      </c>
      <c r="G1" s="19" t="s">
        <v>73</v>
      </c>
    </row>
    <row r="2" spans="1:7" ht="12.75">
      <c r="A2" s="1"/>
      <c r="B2" s="12">
        <v>0.877</v>
      </c>
      <c r="C2" s="12">
        <v>0.883</v>
      </c>
      <c r="E2" s="1"/>
      <c r="F2" s="12">
        <v>0.877</v>
      </c>
      <c r="G2" s="12">
        <v>0.883</v>
      </c>
    </row>
    <row r="3" spans="1:7" ht="27" customHeight="1">
      <c r="A3" s="22" t="s">
        <v>75</v>
      </c>
      <c r="B3" s="1"/>
      <c r="C3" s="1"/>
      <c r="E3" s="22" t="s">
        <v>75</v>
      </c>
      <c r="F3" s="1"/>
      <c r="G3" s="1"/>
    </row>
    <row r="4" spans="1:7" ht="12.75">
      <c r="A4" s="14">
        <v>2.05</v>
      </c>
      <c r="B4" s="20">
        <f>DEGREES(2*ASIN(B2/A4/2))</f>
        <v>24.702287575249574</v>
      </c>
      <c r="C4" s="20">
        <f>DEGREES(2*ASIN(C2/A4/2))</f>
        <v>24.87398402602799</v>
      </c>
      <c r="E4" s="14">
        <v>2.032273</v>
      </c>
      <c r="F4" s="20">
        <f>DEGREES(2*ASIN(F2/E4/2))</f>
        <v>24.921206122691295</v>
      </c>
      <c r="G4" s="20">
        <f>DEGREES(2*ASIN(G2/E4/2))</f>
        <v>25.094473559925778</v>
      </c>
    </row>
    <row r="5" spans="1:7" ht="12.75">
      <c r="A5" s="14">
        <f>A4-0.1</f>
        <v>1.9499999999999997</v>
      </c>
      <c r="B5" s="20">
        <f>DEGREES(2*ASIN(B2/A5/2))</f>
        <v>25.990678714865698</v>
      </c>
      <c r="C5" s="20">
        <f>DEGREES(2*ASIN(C2/A5/2))</f>
        <v>26.171640349692595</v>
      </c>
      <c r="E5" s="14">
        <v>1.76</v>
      </c>
      <c r="F5" s="20">
        <f>DEGREES(2*ASIN(F2/E5/2))</f>
        <v>28.85416963654774</v>
      </c>
      <c r="G5" s="20">
        <f>DEGREES(2*ASIN(G2/E5/2))</f>
        <v>29.055902031318976</v>
      </c>
    </row>
    <row r="6" spans="1:7" ht="12.75">
      <c r="A6" s="14">
        <f aca="true" t="shared" si="0" ref="A6:A23">A5-0.1</f>
        <v>1.8499999999999996</v>
      </c>
      <c r="B6" s="20">
        <f>DEGREES(2*ASIN(B2/A6/2))</f>
        <v>27.422278520395555</v>
      </c>
      <c r="C6" s="20">
        <f>DEGREES(2*ASIN(C2/A6/2))</f>
        <v>27.613592473154405</v>
      </c>
      <c r="E6" s="14">
        <v>1.244508</v>
      </c>
      <c r="F6" s="20">
        <f>DEGREES(2*ASIN(F2/E6/2))</f>
        <v>41.262002777012725</v>
      </c>
      <c r="G6" s="20">
        <f>DEGREES(2*ASIN(G2/E6/2))</f>
        <v>41.557308818490526</v>
      </c>
    </row>
    <row r="7" spans="1:7" ht="12.75">
      <c r="A7" s="14">
        <f t="shared" si="0"/>
        <v>1.7499999999999996</v>
      </c>
      <c r="B7" s="20">
        <f>DEGREES(2*ASIN(B2/A7/2))</f>
        <v>29.02265790250162</v>
      </c>
      <c r="C7" s="20">
        <f>DEGREES(2*ASIN(C2/A7/2))</f>
        <v>29.22562060911945</v>
      </c>
      <c r="E7" s="14">
        <v>1.06132</v>
      </c>
      <c r="F7" s="20">
        <f>DEGREES(2*ASIN(F2/E7/2))</f>
        <v>48.80758873872211</v>
      </c>
      <c r="G7" s="20">
        <f>DEGREES(2*ASIN(G2/E7/2))</f>
        <v>49.163531253318524</v>
      </c>
    </row>
    <row r="8" spans="1:7" ht="12.75">
      <c r="A8" s="14">
        <f t="shared" si="0"/>
        <v>1.6499999999999995</v>
      </c>
      <c r="B8" s="20">
        <f>DEGREES(2*ASIN(B2/A8/2))</f>
        <v>30.82394584788956</v>
      </c>
      <c r="C8" s="20">
        <f>DEGREES(2*ASIN(C2/A8/2))</f>
        <v>31.04012217498584</v>
      </c>
      <c r="E8" s="14">
        <v>1.016136</v>
      </c>
      <c r="F8" s="20">
        <f>DEGREES(2*ASIN(F2/E8/2))</f>
        <v>51.130248130842475</v>
      </c>
      <c r="G8" s="20">
        <f>DEGREES(2*ASIN(G2/E8/2))</f>
        <v>51.50557593263461</v>
      </c>
    </row>
    <row r="9" spans="1:7" ht="12.75">
      <c r="A9" s="14">
        <f t="shared" si="0"/>
        <v>1.5499999999999994</v>
      </c>
      <c r="B9" s="20">
        <f>DEGREES(2*ASIN(B2/A9/2))</f>
        <v>32.867109971413335</v>
      </c>
      <c r="C9" s="20">
        <f>DEGREES(2*ASIN(C2/A9/2))</f>
        <v>33.098415465410355</v>
      </c>
      <c r="E9" s="14">
        <v>0.88</v>
      </c>
      <c r="F9" s="20">
        <f>DEGREES(2*ASIN(F2/E9/2))</f>
        <v>59.77458422008695</v>
      </c>
      <c r="G9" s="20">
        <f>DEGREES(2*ASIN(G2/E9/2))</f>
        <v>60.22567208066126</v>
      </c>
    </row>
    <row r="10" spans="1:7" ht="12.75">
      <c r="A10" s="14">
        <f t="shared" si="0"/>
        <v>1.4499999999999993</v>
      </c>
      <c r="B10" s="20">
        <f>DEGREES(2*ASIN(B2/A10/2))</f>
        <v>35.20527793231682</v>
      </c>
      <c r="C10" s="20">
        <f>DEGREES(2*ASIN(C2/A10/2))</f>
        <v>35.454096281909116</v>
      </c>
      <c r="E10" s="14">
        <v>0.807543</v>
      </c>
      <c r="F10" s="20">
        <f>DEGREES(2*ASIN(F2/E10/2))</f>
        <v>65.77689407512207</v>
      </c>
      <c r="G10" s="20">
        <f>DEGREES(2*ASIN(G2/E10/2))</f>
        <v>66.28457734048271</v>
      </c>
    </row>
    <row r="11" spans="1:7" ht="12.75">
      <c r="A11" s="14">
        <f t="shared" si="0"/>
        <v>1.3499999999999992</v>
      </c>
      <c r="B11" s="20">
        <f>DEGREES(2*ASIN(B2/A11/2))</f>
        <v>37.90871196271248</v>
      </c>
      <c r="C11" s="20">
        <f>DEGREES(2*ASIN(C2/A11/2))</f>
        <v>38.17806805743246</v>
      </c>
      <c r="E11" s="14">
        <v>0.787096</v>
      </c>
      <c r="F11" s="20">
        <f>DEGREES(2*ASIN(F2/E11/2))</f>
        <v>67.712505428291</v>
      </c>
      <c r="G11" s="20">
        <f>DEGREES(2*ASIN(G2/E11/2))</f>
        <v>68.2392629090553</v>
      </c>
    </row>
    <row r="12" spans="1:7" ht="12.75">
      <c r="A12" s="14">
        <f t="shared" si="0"/>
        <v>1.2499999999999991</v>
      </c>
      <c r="B12" s="20">
        <f>DEGREES(2*ASIN(B2/A12/2))</f>
        <v>41.07250897869505</v>
      </c>
      <c r="C12" s="20">
        <f>DEGREES(2*ASIN(C2/A12/2))</f>
        <v>41.36633360366068</v>
      </c>
      <c r="E12" s="14">
        <v>0.718517</v>
      </c>
      <c r="F12" s="20">
        <f>DEGREES(2*ASIN(F2/E12/2))</f>
        <v>75.22019668393294</v>
      </c>
      <c r="G12" s="20">
        <f>DEGREES(2*ASIN(G2/E12/2))</f>
        <v>75.82539573204468</v>
      </c>
    </row>
    <row r="13" spans="1:7" ht="12.75">
      <c r="A13" s="14">
        <f t="shared" si="0"/>
        <v>1.149999999999999</v>
      </c>
      <c r="B13" s="20">
        <f>DEGREES(2*ASIN(B2/A13/2))</f>
        <v>44.82900077868081</v>
      </c>
      <c r="C13" s="20">
        <f>DEGREES(2*ASIN(C2/A13/2))</f>
        <v>45.15255447435711</v>
      </c>
      <c r="E13" s="14">
        <v>0.677424</v>
      </c>
      <c r="F13" s="20">
        <f>DEGREES(2*ASIN(F2/E13/2))</f>
        <v>80.67744730687069</v>
      </c>
      <c r="G13" s="20">
        <f>DEGREES(2*ASIN(G2/E13/2))</f>
        <v>81.34487547915766</v>
      </c>
    </row>
    <row r="14" spans="1:7" ht="12.75">
      <c r="A14" s="14">
        <f t="shared" si="0"/>
        <v>1.049999999999999</v>
      </c>
      <c r="B14" s="20">
        <f>DEGREES(2*ASIN(B2/A14/2))</f>
        <v>49.36871803277776</v>
      </c>
      <c r="C14" s="20">
        <f>DEGREES(2*ASIN(C2/A14/2))</f>
        <v>49.72931006384567</v>
      </c>
      <c r="E14" s="14">
        <v>0.622254</v>
      </c>
      <c r="F14" s="20">
        <f>DEGREES(2*ASIN(F2/E14/2))</f>
        <v>89.6100038776972</v>
      </c>
      <c r="G14" s="20">
        <f>DEGREES(2*ASIN(G2/E14/2))</f>
        <v>90.39131593389631</v>
      </c>
    </row>
    <row r="15" spans="1:7" ht="12.75">
      <c r="A15" s="14">
        <f t="shared" si="0"/>
        <v>0.949999999999999</v>
      </c>
      <c r="B15" s="20">
        <f>DEGREES(2*ASIN(B2/A15/2))</f>
        <v>54.97808221986471</v>
      </c>
      <c r="C15" s="20">
        <f>DEGREES(2*ASIN(C2/A15/2))</f>
        <v>55.38638450692049</v>
      </c>
      <c r="E15" s="14">
        <v>0.594989</v>
      </c>
      <c r="F15" s="20">
        <f>DEGREES(2*ASIN(F2/E15/2))</f>
        <v>94.95100537408638</v>
      </c>
      <c r="G15" s="20">
        <f>DEGREES(2*ASIN(G2/E15/2))</f>
        <v>95.8093471869128</v>
      </c>
    </row>
    <row r="16" spans="1:7" ht="12.75">
      <c r="A16" s="14">
        <f t="shared" si="0"/>
        <v>0.849999999999999</v>
      </c>
      <c r="B16" s="20">
        <f>DEGREES(2*ASIN(B2/A16/2))</f>
        <v>62.11290187701621</v>
      </c>
      <c r="C16" s="20">
        <f>DEGREES(2*ASIN(C2/A16/2))</f>
        <v>62.58560420958104</v>
      </c>
      <c r="E16" s="14">
        <v>0.586667</v>
      </c>
      <c r="F16" s="20">
        <f>DEGREES(2*ASIN(F2/E16/2))</f>
        <v>96.7386890591081</v>
      </c>
      <c r="G16" s="20">
        <f>DEGREES(2*ASIN(G2/E16/2))</f>
        <v>97.62461645249053</v>
      </c>
    </row>
    <row r="17" spans="1:7" ht="12.75">
      <c r="A17" s="14">
        <f t="shared" si="0"/>
        <v>0.749999999999999</v>
      </c>
      <c r="B17" s="20">
        <f>DEGREES(2*ASIN(B2/A17/2))</f>
        <v>71.55889006078274</v>
      </c>
      <c r="C17" s="20">
        <f>DEGREES(2*ASIN(C2/A17/2))</f>
        <v>72.12489561341621</v>
      </c>
      <c r="E17" s="14">
        <v>0.556561</v>
      </c>
      <c r="F17" s="20">
        <f>DEGREES(2*ASIN(F2/E17/2))</f>
        <v>103.97456962442469</v>
      </c>
      <c r="G17" s="20">
        <f>DEGREES(2*ASIN(G2/E17/2))</f>
        <v>104.98325034393963</v>
      </c>
    </row>
    <row r="18" spans="1:7" ht="12.75">
      <c r="A18" s="14">
        <f t="shared" si="0"/>
        <v>0.649999999999999</v>
      </c>
      <c r="B18" s="20">
        <f>DEGREES(2*ASIN(B2/A18/2))</f>
        <v>84.84857946095569</v>
      </c>
      <c r="C18" s="20">
        <f>DEGREES(2*ASIN(C2/A18/2))</f>
        <v>85.5671236860006</v>
      </c>
      <c r="E18" s="14">
        <v>0.536795</v>
      </c>
      <c r="F18" s="20">
        <f>DEGREES(2*ASIN(F2/E18/2))</f>
        <v>109.5484302451259</v>
      </c>
      <c r="G18" s="20">
        <f>DEGREES(2*ASIN(G2/E18/2))</f>
        <v>110.66647196976913</v>
      </c>
    </row>
    <row r="19" spans="1:7" ht="12.75">
      <c r="A19" s="14">
        <f t="shared" si="0"/>
        <v>0.549999999999999</v>
      </c>
      <c r="B19" s="20">
        <f>DEGREES(2*ASIN(B2/A19/2))</f>
        <v>105.7409011179367</v>
      </c>
      <c r="C19" s="20">
        <f>DEGREES(2*ASIN(C2/A19/2))</f>
        <v>106.78266528482364</v>
      </c>
      <c r="E19" s="14">
        <v>0.53066</v>
      </c>
      <c r="F19" s="20">
        <f>DEGREES(2*ASIN(F2/E19/2))</f>
        <v>111.4470244061915</v>
      </c>
      <c r="G19" s="20">
        <f>DEGREES(2*ASIN(G2/E19/2))</f>
        <v>112.60592590768564</v>
      </c>
    </row>
    <row r="20" spans="1:7" ht="12.75">
      <c r="A20" s="14">
        <f t="shared" si="0"/>
        <v>0.44999999999999907</v>
      </c>
      <c r="B20" s="20">
        <f>DEGREES(2*ASIN(B2/A20/2))</f>
        <v>154.03791666389594</v>
      </c>
      <c r="C20" s="20">
        <f>DEGREES(2*ASIN(C2/A20/2))</f>
        <v>157.69219583420477</v>
      </c>
      <c r="E20" s="14">
        <v>0.508068</v>
      </c>
      <c r="F20" s="20">
        <f>DEGREES(2*ASIN(F2/E20/2))</f>
        <v>119.32688164105755</v>
      </c>
      <c r="G20" s="20">
        <f>DEGREES(2*ASIN(G2/E20/2))</f>
        <v>120.68022465397773</v>
      </c>
    </row>
    <row r="21" spans="1:7" ht="12.75">
      <c r="A21" s="14">
        <f t="shared" si="0"/>
        <v>0.3499999999999991</v>
      </c>
      <c r="B21" s="20" t="e">
        <f>DEGREES(2*ASIN(B2/A21/2))</f>
        <v>#NUM!</v>
      </c>
      <c r="C21" s="20" t="e">
        <f>DEGREES(2*ASIN(C2/A21/2))</f>
        <v>#NUM!</v>
      </c>
      <c r="E21" s="14">
        <v>0.492899</v>
      </c>
      <c r="F21" s="20">
        <f>DEGREES(2*ASIN(F2/E21/2))</f>
        <v>125.65473109644353</v>
      </c>
      <c r="G21" s="20">
        <f>DEGREES(2*ASIN(G2/E21/2))</f>
        <v>127.20238907442766</v>
      </c>
    </row>
    <row r="22" spans="1:7" ht="12.75">
      <c r="A22" s="14">
        <f t="shared" si="0"/>
        <v>0.24999999999999908</v>
      </c>
      <c r="B22" s="20" t="e">
        <f>DEGREES(2*ASIN(B2/A22/2))</f>
        <v>#NUM!</v>
      </c>
      <c r="C22" s="20" t="e">
        <f>DEGREES(2*ASIN(C2/A22/2))</f>
        <v>#NUM!</v>
      </c>
      <c r="E22" s="14">
        <v>0.488136</v>
      </c>
      <c r="F22" s="20">
        <f>DEGREES(2*ASIN(F2/E22/2))</f>
        <v>127.87497410477616</v>
      </c>
      <c r="G22" s="20">
        <f>DEGREES(2*ASIN(G2/E22/2))</f>
        <v>129.50158668833922</v>
      </c>
    </row>
    <row r="23" spans="1:7" ht="12.75">
      <c r="A23" s="14">
        <f t="shared" si="0"/>
        <v>0.14999999999999908</v>
      </c>
      <c r="B23" s="20" t="e">
        <f>DEGREES(2*ASIN(B2/A23/2))</f>
        <v>#NUM!</v>
      </c>
      <c r="C23" s="20" t="e">
        <f>DEGREES(2*ASIN(C2/A23/2))</f>
        <v>#NUM!</v>
      </c>
      <c r="E23" s="14">
        <v>0.47038</v>
      </c>
      <c r="F23" s="20">
        <f>DEGREES(2*ASIN(F2/E23/2))</f>
        <v>137.56870592810756</v>
      </c>
      <c r="G23" s="20">
        <f>DEGREES(2*ASIN(G2/E23/2))</f>
        <v>139.63645726139018</v>
      </c>
    </row>
    <row r="24" spans="1:7" ht="12.75">
      <c r="A24" s="4"/>
      <c r="B24" s="4"/>
      <c r="E24" s="14">
        <v>0.458265</v>
      </c>
      <c r="F24" s="20">
        <f>DEGREES(2*ASIN(F2/E24/2))</f>
        <v>146.22221934655866</v>
      </c>
      <c r="G24" s="20">
        <f>DEGREES(2*ASIN(G2/E24/2))</f>
        <v>148.90833091103488</v>
      </c>
    </row>
    <row r="25" spans="1:7" ht="12.75">
      <c r="A25" s="4"/>
      <c r="B25" s="4"/>
      <c r="E25" s="14">
        <v>0.44</v>
      </c>
      <c r="F25" s="20">
        <f>DEGREES(2*ASIN(F2/E25/2))</f>
        <v>170.5352232724545</v>
      </c>
      <c r="G25" s="20" t="e">
        <f>DEGREES(2*ASIN(G2/E25/2))</f>
        <v>#NUM!</v>
      </c>
    </row>
    <row r="26" spans="1:7" ht="12.75">
      <c r="A26" s="4"/>
      <c r="B26" s="4"/>
      <c r="E26" s="14">
        <v>0.430036</v>
      </c>
      <c r="F26" s="20" t="e">
        <f>DEGREES(2*ASIN(F2/E26/2))</f>
        <v>#NUM!</v>
      </c>
      <c r="G26" s="20" t="e">
        <f>DEGREES(2*ASIN(G2/E26/2))</f>
        <v>#NUM!</v>
      </c>
    </row>
    <row r="27" spans="1:7" ht="12.75">
      <c r="A27" s="4"/>
      <c r="B27" s="4"/>
      <c r="E27" s="14">
        <v>0.426863</v>
      </c>
      <c r="F27" s="20" t="e">
        <f>DEGREES(2*ASIN(F2/E27/2))</f>
        <v>#NUM!</v>
      </c>
      <c r="G27" s="20" t="e">
        <f>DEGREES(2*ASIN(G2/E27/2))</f>
        <v>#NUM!</v>
      </c>
    </row>
    <row r="28" spans="1:7" ht="12.75">
      <c r="A28" s="4"/>
      <c r="B28" s="4"/>
      <c r="E28" s="14">
        <v>0.414836</v>
      </c>
      <c r="F28" s="20" t="e">
        <f>DEGREES(2*ASIN(F2/E28/2))</f>
        <v>#NUM!</v>
      </c>
      <c r="G28" s="20" t="e">
        <f>DEGREES(2*ASIN(G2/E28/2))</f>
        <v>#NUM!</v>
      </c>
    </row>
    <row r="29" spans="1:7" ht="12.75">
      <c r="A29" s="4"/>
      <c r="B29" s="4"/>
      <c r="E29" s="14">
        <v>0.406455</v>
      </c>
      <c r="F29" s="20" t="e">
        <f>DEGREES(2*ASIN(F2/E29/2))</f>
        <v>#NUM!</v>
      </c>
      <c r="G29" s="20" t="e">
        <f>DEGREES(2*ASIN(G2/E29/2))</f>
        <v>#NUM!</v>
      </c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  <row r="33" spans="1:2" ht="12.75">
      <c r="A33" s="4"/>
      <c r="B33" s="4"/>
    </row>
    <row r="34" spans="1:2" ht="12.75">
      <c r="A34" s="4"/>
      <c r="B34" s="4"/>
    </row>
    <row r="35" spans="1:2" ht="12.75">
      <c r="A35" s="4"/>
      <c r="B35" s="4"/>
    </row>
    <row r="36" spans="1:2" ht="12.75">
      <c r="A36" s="4"/>
      <c r="B36" s="4"/>
    </row>
    <row r="37" spans="1:2" ht="12.75">
      <c r="A37" s="4"/>
      <c r="B37" s="4"/>
    </row>
    <row r="38" spans="1:2" ht="12.75">
      <c r="A38" s="4"/>
      <c r="B38" s="4"/>
    </row>
    <row r="39" spans="1:2" ht="12.75">
      <c r="A39" s="4"/>
      <c r="B39" s="4"/>
    </row>
    <row r="40" spans="1:2" ht="12.75">
      <c r="A40" s="4"/>
      <c r="B40" s="4"/>
    </row>
    <row r="41" spans="1:2" ht="12.75">
      <c r="A41" s="4"/>
      <c r="B41" s="4"/>
    </row>
    <row r="42" spans="1:2" ht="12.75">
      <c r="A42" s="4"/>
      <c r="B42" s="4"/>
    </row>
    <row r="43" spans="1:2" ht="12.75">
      <c r="A43" s="4"/>
      <c r="B43" s="4"/>
    </row>
    <row r="44" spans="1:2" ht="12.75">
      <c r="A44" s="4"/>
      <c r="B44" s="4"/>
    </row>
    <row r="45" spans="1:2" ht="12.75">
      <c r="A45" s="4"/>
      <c r="B45" s="4"/>
    </row>
    <row r="46" spans="1:2" ht="12.75">
      <c r="A46" s="4"/>
      <c r="B46" s="4"/>
    </row>
    <row r="47" spans="1:2" ht="12.75">
      <c r="A47" s="4"/>
      <c r="B47" s="4"/>
    </row>
    <row r="48" spans="1:2" ht="12.75">
      <c r="A48" s="4"/>
      <c r="B48" s="4"/>
    </row>
    <row r="49" spans="1:2" ht="12.75">
      <c r="A49" s="4"/>
      <c r="B49" s="4"/>
    </row>
    <row r="50" spans="1:2" ht="12.75">
      <c r="A50" s="4"/>
      <c r="B50" s="4"/>
    </row>
    <row r="51" spans="1:2" ht="12.75">
      <c r="A51" s="4"/>
      <c r="B51" s="4"/>
    </row>
    <row r="52" spans="1:2" ht="12.75">
      <c r="A52" s="4"/>
      <c r="B52" s="4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4"/>
      <c r="B56" s="4"/>
    </row>
    <row r="57" spans="1:2" ht="12.75">
      <c r="A57" s="4"/>
      <c r="B57" s="4"/>
    </row>
    <row r="58" spans="1:2" ht="12.75">
      <c r="A58" s="4"/>
      <c r="B58" s="4"/>
    </row>
    <row r="59" spans="1:2" ht="12.75">
      <c r="A59" s="4"/>
      <c r="B59" s="4"/>
    </row>
    <row r="60" spans="1:2" ht="12.75">
      <c r="A60" s="4"/>
      <c r="B60" s="4"/>
    </row>
    <row r="61" spans="1:2" ht="12.75">
      <c r="A61" s="4"/>
      <c r="B61" s="4"/>
    </row>
    <row r="62" spans="1:2" ht="12.75">
      <c r="A62" s="4"/>
      <c r="B62" s="4"/>
    </row>
    <row r="63" spans="1:2" ht="12.75">
      <c r="A63" s="4"/>
      <c r="B63" s="4"/>
    </row>
    <row r="64" spans="1:2" ht="12.75">
      <c r="A64" s="4"/>
      <c r="B64" s="4"/>
    </row>
    <row r="65" spans="1:2" ht="12.75">
      <c r="A65" s="4"/>
      <c r="B65" s="4"/>
    </row>
    <row r="66" spans="1:2" ht="12.75">
      <c r="A66" s="4"/>
      <c r="B66" s="4"/>
    </row>
    <row r="67" spans="1:2" ht="12.75">
      <c r="A67" s="4"/>
      <c r="B67" s="4"/>
    </row>
    <row r="68" spans="1:2" ht="12.75">
      <c r="A68" s="4"/>
      <c r="B68" s="4"/>
    </row>
    <row r="69" spans="1:2" ht="12.75">
      <c r="A69" s="4"/>
      <c r="B69" s="4"/>
    </row>
    <row r="70" spans="1:2" ht="12.75">
      <c r="A70" s="4"/>
      <c r="B70" s="4"/>
    </row>
    <row r="71" spans="1:2" ht="12.75">
      <c r="A71" s="4"/>
      <c r="B71" s="4"/>
    </row>
    <row r="72" spans="1:2" ht="12.75">
      <c r="A72" s="4"/>
      <c r="B72" s="4"/>
    </row>
    <row r="73" spans="1:2" ht="12.75">
      <c r="A73" s="4"/>
      <c r="B73" s="4"/>
    </row>
    <row r="74" spans="1:2" ht="12.75">
      <c r="A74" s="4"/>
      <c r="B74" s="4"/>
    </row>
    <row r="75" spans="1:2" ht="12.75">
      <c r="A75" s="4"/>
      <c r="B75" s="4"/>
    </row>
    <row r="76" spans="1:2" ht="12.75">
      <c r="A76" s="4"/>
      <c r="B76" s="4"/>
    </row>
    <row r="77" spans="1:2" ht="12.75">
      <c r="A77" s="4"/>
      <c r="B77" s="4"/>
    </row>
    <row r="78" spans="1:2" ht="12.75">
      <c r="A78" s="4"/>
      <c r="B78" s="4"/>
    </row>
    <row r="79" spans="1:2" ht="12.75">
      <c r="A79" s="4"/>
      <c r="B79" s="4"/>
    </row>
    <row r="80" spans="1:2" ht="12.75">
      <c r="A80" s="4"/>
      <c r="B80" s="4"/>
    </row>
    <row r="81" spans="1:2" ht="12.75">
      <c r="A81" s="4"/>
      <c r="B81" s="4"/>
    </row>
    <row r="82" spans="1:2" ht="12.75">
      <c r="A82" s="4"/>
      <c r="B82" s="4"/>
    </row>
    <row r="83" spans="1:2" ht="12.75">
      <c r="A83" s="4"/>
      <c r="B83" s="4"/>
    </row>
    <row r="84" spans="1:2" ht="12.75">
      <c r="A84" s="4"/>
      <c r="B84" s="4"/>
    </row>
    <row r="85" spans="1:2" ht="12.75">
      <c r="A85" s="4"/>
      <c r="B85" s="4"/>
    </row>
    <row r="86" spans="1:2" ht="12.75">
      <c r="A86" s="4"/>
      <c r="B86" s="4"/>
    </row>
    <row r="87" spans="1:2" ht="12.75">
      <c r="A87" s="4"/>
      <c r="B87" s="4"/>
    </row>
    <row r="88" spans="1:2" ht="12.75">
      <c r="A88" s="4"/>
      <c r="B88" s="4"/>
    </row>
    <row r="89" spans="1:2" ht="12.75">
      <c r="A89" s="4"/>
      <c r="B89" s="4"/>
    </row>
    <row r="90" spans="1:2" ht="12.75">
      <c r="A90" s="4"/>
      <c r="B90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2"/>
  <dimension ref="A1:I9"/>
  <sheetViews>
    <sheetView tabSelected="1" workbookViewId="0" topLeftCell="A1">
      <selection activeCell="G7" sqref="G7"/>
    </sheetView>
  </sheetViews>
  <sheetFormatPr defaultColWidth="9.140625" defaultRowHeight="12.75"/>
  <cols>
    <col min="1" max="1" width="9.7109375" style="0" customWidth="1"/>
    <col min="2" max="3" width="8.140625" style="0" customWidth="1"/>
    <col min="4" max="4" width="22.421875" style="0" customWidth="1"/>
    <col min="5" max="5" width="11.8515625" style="0" customWidth="1"/>
    <col min="6" max="6" width="10.140625" style="0" customWidth="1"/>
    <col min="7" max="7" width="13.8515625" style="0" customWidth="1"/>
    <col min="8" max="8" width="13.00390625" style="0" customWidth="1"/>
    <col min="9" max="9" width="10.57421875" style="0" customWidth="1"/>
  </cols>
  <sheetData>
    <row r="1" spans="1:9" ht="27">
      <c r="A1" s="33"/>
      <c r="B1" s="34" t="s">
        <v>83</v>
      </c>
      <c r="C1" s="34" t="s">
        <v>98</v>
      </c>
      <c r="D1" s="34" t="s">
        <v>84</v>
      </c>
      <c r="E1" s="34" t="s">
        <v>99</v>
      </c>
      <c r="F1" s="34" t="s">
        <v>79</v>
      </c>
      <c r="G1" s="34" t="s">
        <v>95</v>
      </c>
      <c r="H1" s="34" t="s">
        <v>81</v>
      </c>
      <c r="I1" s="35" t="s">
        <v>82</v>
      </c>
    </row>
    <row r="2" spans="1:9" ht="15" thickBot="1">
      <c r="A2" s="45" t="s">
        <v>76</v>
      </c>
      <c r="B2" s="46"/>
      <c r="C2" s="47">
        <v>18.4</v>
      </c>
      <c r="D2" s="48" t="s">
        <v>96</v>
      </c>
      <c r="E2" s="49">
        <v>3.851</v>
      </c>
      <c r="F2" s="48" t="s">
        <v>78</v>
      </c>
      <c r="G2" s="50" t="s">
        <v>80</v>
      </c>
      <c r="H2" s="51">
        <v>710</v>
      </c>
      <c r="I2" s="52">
        <f>H2/H2</f>
        <v>1</v>
      </c>
    </row>
    <row r="3" spans="1:9" ht="14.25">
      <c r="A3" s="33" t="s">
        <v>77</v>
      </c>
      <c r="B3" s="53">
        <v>120</v>
      </c>
      <c r="C3" s="54">
        <v>21.87</v>
      </c>
      <c r="D3" s="55" t="s">
        <v>85</v>
      </c>
      <c r="E3" s="56" t="s">
        <v>100</v>
      </c>
      <c r="F3" s="56">
        <v>0.856</v>
      </c>
      <c r="G3" s="57" t="s">
        <v>90</v>
      </c>
      <c r="H3" s="24">
        <v>440</v>
      </c>
      <c r="I3" s="58">
        <f>H3/H2</f>
        <v>0.6197183098591549</v>
      </c>
    </row>
    <row r="4" spans="1:9" ht="15" thickBot="1">
      <c r="A4" s="38" t="s">
        <v>77</v>
      </c>
      <c r="B4" s="39">
        <v>90</v>
      </c>
      <c r="C4" s="40">
        <v>21.87</v>
      </c>
      <c r="D4" s="41" t="s">
        <v>85</v>
      </c>
      <c r="E4" s="42" t="s">
        <v>100</v>
      </c>
      <c r="F4" s="42">
        <v>0.878</v>
      </c>
      <c r="G4" s="43" t="s">
        <v>87</v>
      </c>
      <c r="H4" s="26">
        <v>840</v>
      </c>
      <c r="I4" s="44">
        <f>H4/H2</f>
        <v>1.1830985915492958</v>
      </c>
    </row>
    <row r="5" spans="1:9" ht="15" thickBot="1">
      <c r="A5" s="59" t="s">
        <v>86</v>
      </c>
      <c r="B5" s="60">
        <v>90</v>
      </c>
      <c r="C5" s="61">
        <v>22.12</v>
      </c>
      <c r="D5" s="62" t="s">
        <v>85</v>
      </c>
      <c r="E5" s="63" t="s">
        <v>101</v>
      </c>
      <c r="F5" s="63">
        <v>0.878</v>
      </c>
      <c r="G5" s="64" t="s">
        <v>88</v>
      </c>
      <c r="H5" s="27">
        <v>15200</v>
      </c>
      <c r="I5" s="65">
        <f>H5/H2</f>
        <v>21.408450704225352</v>
      </c>
    </row>
    <row r="6" spans="1:9" ht="14.25">
      <c r="A6" s="33" t="s">
        <v>89</v>
      </c>
      <c r="B6" s="53"/>
      <c r="C6" s="54">
        <v>62</v>
      </c>
      <c r="D6" s="55" t="s">
        <v>106</v>
      </c>
      <c r="E6" s="56">
        <v>4</v>
      </c>
      <c r="F6" s="56" t="s">
        <v>93</v>
      </c>
      <c r="G6" s="57" t="s">
        <v>94</v>
      </c>
      <c r="H6" s="24">
        <v>10200</v>
      </c>
      <c r="I6" s="58">
        <f>H6/H2</f>
        <v>14.366197183098592</v>
      </c>
    </row>
    <row r="7" spans="1:9" ht="14.25">
      <c r="A7" s="36" t="s">
        <v>102</v>
      </c>
      <c r="B7" s="28"/>
      <c r="C7" s="30">
        <v>17</v>
      </c>
      <c r="D7" s="31" t="s">
        <v>85</v>
      </c>
      <c r="E7" s="32">
        <v>4</v>
      </c>
      <c r="F7" s="32" t="s">
        <v>104</v>
      </c>
      <c r="G7" s="29" t="s">
        <v>116</v>
      </c>
      <c r="H7" s="25">
        <v>37000</v>
      </c>
      <c r="I7" s="37">
        <f>H7/H2</f>
        <v>52.11267605633803</v>
      </c>
    </row>
    <row r="8" spans="1:9" ht="14.25">
      <c r="A8" s="36" t="s">
        <v>103</v>
      </c>
      <c r="B8" s="28"/>
      <c r="C8" s="30">
        <v>17</v>
      </c>
      <c r="D8" s="31" t="s">
        <v>107</v>
      </c>
      <c r="E8" s="32">
        <v>4</v>
      </c>
      <c r="F8" s="32" t="s">
        <v>104</v>
      </c>
      <c r="G8" s="29" t="s">
        <v>105</v>
      </c>
      <c r="H8" s="25">
        <v>60000</v>
      </c>
      <c r="I8" s="37">
        <f>H8/H2</f>
        <v>84.50704225352112</v>
      </c>
    </row>
    <row r="9" spans="1:9" ht="15" thickBot="1">
      <c r="A9" s="38" t="s">
        <v>108</v>
      </c>
      <c r="B9" s="39"/>
      <c r="C9" s="40">
        <v>17</v>
      </c>
      <c r="D9" s="41" t="s">
        <v>97</v>
      </c>
      <c r="E9" s="42">
        <v>4</v>
      </c>
      <c r="F9" s="42" t="s">
        <v>91</v>
      </c>
      <c r="G9" s="43" t="s">
        <v>92</v>
      </c>
      <c r="H9" s="26">
        <v>152000</v>
      </c>
      <c r="I9" s="44">
        <f>H9/H2</f>
        <v>214.08450704225353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1"/>
  <dimension ref="A1:I8"/>
  <sheetViews>
    <sheetView workbookViewId="0" topLeftCell="A1">
      <selection activeCell="J11" sqref="J11"/>
    </sheetView>
  </sheetViews>
  <sheetFormatPr defaultColWidth="9.140625" defaultRowHeight="12.75"/>
  <cols>
    <col min="1" max="1" width="9.7109375" style="0" customWidth="1"/>
    <col min="2" max="3" width="8.140625" style="0" customWidth="1"/>
    <col min="4" max="4" width="22.421875" style="0" customWidth="1"/>
    <col min="5" max="5" width="11.8515625" style="0" customWidth="1"/>
    <col min="6" max="6" width="10.140625" style="0" customWidth="1"/>
    <col min="7" max="7" width="13.8515625" style="0" customWidth="1"/>
    <col min="8" max="8" width="13.00390625" style="0" customWidth="1"/>
    <col min="9" max="9" width="10.57421875" style="0" customWidth="1"/>
  </cols>
  <sheetData>
    <row r="1" spans="1:9" ht="27">
      <c r="A1" s="33"/>
      <c r="B1" s="34" t="s">
        <v>83</v>
      </c>
      <c r="C1" s="34" t="s">
        <v>98</v>
      </c>
      <c r="D1" s="34" t="s">
        <v>84</v>
      </c>
      <c r="E1" s="34" t="s">
        <v>99</v>
      </c>
      <c r="F1" s="34" t="s">
        <v>79</v>
      </c>
      <c r="G1" s="34" t="s">
        <v>95</v>
      </c>
      <c r="H1" s="34" t="s">
        <v>81</v>
      </c>
      <c r="I1" s="35" t="s">
        <v>82</v>
      </c>
    </row>
    <row r="2" spans="1:9" ht="15" thickBot="1">
      <c r="A2" s="45" t="s">
        <v>76</v>
      </c>
      <c r="B2" s="46"/>
      <c r="C2" s="47">
        <v>18.4</v>
      </c>
      <c r="D2" s="48" t="s">
        <v>96</v>
      </c>
      <c r="E2" s="49">
        <v>3.851</v>
      </c>
      <c r="F2" s="48" t="s">
        <v>110</v>
      </c>
      <c r="G2" s="50" t="s">
        <v>111</v>
      </c>
      <c r="H2" s="51">
        <f>ROUND(11530*4*0.309,-2)</f>
        <v>14300</v>
      </c>
      <c r="I2" s="52">
        <f>H2/H2</f>
        <v>1</v>
      </c>
    </row>
    <row r="3" spans="1:9" ht="14.25">
      <c r="A3" s="33" t="s">
        <v>77</v>
      </c>
      <c r="B3" s="53">
        <v>120</v>
      </c>
      <c r="C3" s="54">
        <v>21.87</v>
      </c>
      <c r="D3" s="55" t="s">
        <v>85</v>
      </c>
      <c r="E3" s="56" t="s">
        <v>100</v>
      </c>
      <c r="F3" s="56">
        <v>1.886</v>
      </c>
      <c r="G3" s="57" t="s">
        <v>112</v>
      </c>
      <c r="H3" s="24">
        <v>29000</v>
      </c>
      <c r="I3" s="58">
        <f>H3/H2</f>
        <v>2.027972027972028</v>
      </c>
    </row>
    <row r="4" spans="1:9" ht="15" thickBot="1">
      <c r="A4" s="38" t="s">
        <v>77</v>
      </c>
      <c r="B4" s="39">
        <v>90</v>
      </c>
      <c r="C4" s="40">
        <v>21.87</v>
      </c>
      <c r="D4" s="41" t="s">
        <v>85</v>
      </c>
      <c r="E4" s="42" t="s">
        <v>100</v>
      </c>
      <c r="F4" s="42">
        <v>1.54</v>
      </c>
      <c r="G4" s="43" t="s">
        <v>113</v>
      </c>
      <c r="H4" s="26">
        <v>61000</v>
      </c>
      <c r="I4" s="44">
        <f>H4/H2</f>
        <v>4.265734265734266</v>
      </c>
    </row>
    <row r="5" spans="1:9" ht="15" thickBot="1">
      <c r="A5" s="59" t="s">
        <v>86</v>
      </c>
      <c r="B5" s="60">
        <v>90</v>
      </c>
      <c r="C5" s="61">
        <v>22.12</v>
      </c>
      <c r="D5" s="62" t="s">
        <v>85</v>
      </c>
      <c r="E5" s="63" t="s">
        <v>101</v>
      </c>
      <c r="F5" s="63">
        <v>1.54</v>
      </c>
      <c r="G5" s="64" t="s">
        <v>114</v>
      </c>
      <c r="H5" s="27">
        <v>1156000</v>
      </c>
      <c r="I5" s="65">
        <f>H5/H2</f>
        <v>80.83916083916084</v>
      </c>
    </row>
    <row r="6" spans="1:9" ht="14.25">
      <c r="A6" s="33" t="s">
        <v>89</v>
      </c>
      <c r="B6" s="53"/>
      <c r="C6" s="54">
        <v>62</v>
      </c>
      <c r="D6" s="55" t="s">
        <v>106</v>
      </c>
      <c r="E6" s="56">
        <v>4</v>
      </c>
      <c r="F6" s="56" t="s">
        <v>109</v>
      </c>
      <c r="G6" s="57" t="s">
        <v>115</v>
      </c>
      <c r="H6" s="23">
        <f>ROUND(6641*60*0.3246,-3)</f>
        <v>129000</v>
      </c>
      <c r="I6" s="58">
        <f>H6/H2</f>
        <v>9.020979020979022</v>
      </c>
    </row>
    <row r="7" spans="1:9" ht="14.25">
      <c r="A7" s="36" t="s">
        <v>102</v>
      </c>
      <c r="B7" s="28"/>
      <c r="C7" s="30">
        <v>17</v>
      </c>
      <c r="D7" s="31" t="s">
        <v>85</v>
      </c>
      <c r="E7" s="32">
        <v>4</v>
      </c>
      <c r="F7" s="32" t="s">
        <v>104</v>
      </c>
      <c r="G7" s="29" t="s">
        <v>116</v>
      </c>
      <c r="H7" s="25">
        <f>ROUND(40256*60*0.3246,-3)</f>
        <v>784000</v>
      </c>
      <c r="I7" s="37">
        <f>H7/H2</f>
        <v>54.82517482517483</v>
      </c>
    </row>
    <row r="8" spans="1:9" ht="15" thickBot="1">
      <c r="A8" s="38" t="s">
        <v>108</v>
      </c>
      <c r="B8" s="39"/>
      <c r="C8" s="40">
        <v>17</v>
      </c>
      <c r="D8" s="41" t="s">
        <v>97</v>
      </c>
      <c r="E8" s="42">
        <v>4</v>
      </c>
      <c r="F8" s="42" t="s">
        <v>91</v>
      </c>
      <c r="G8" s="43" t="s">
        <v>117</v>
      </c>
      <c r="H8" s="66">
        <f>ROUND(157167*60*0.3246,-3)</f>
        <v>3061000</v>
      </c>
      <c r="I8" s="44">
        <f>H8/H2</f>
        <v>214.05594405594405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Hahn-Meitner-Institut Berlin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cob</dc:creator>
  <cp:keywords/>
  <dc:description/>
  <cp:lastModifiedBy>Klaus Lieutenant</cp:lastModifiedBy>
  <dcterms:created xsi:type="dcterms:W3CDTF">2003-11-10T10:15:05Z</dcterms:created>
  <dcterms:modified xsi:type="dcterms:W3CDTF">2004-07-30T17:21:23Z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